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epinn\Kuliah\S2_Thesis\Kelas\ML\ETS\data\"/>
    </mc:Choice>
  </mc:AlternateContent>
  <xr:revisionPtr revIDLastSave="0" documentId="8_{E0BB62A4-7C53-40C7-A480-9E7012947EA6}" xr6:coauthVersionLast="47" xr6:coauthVersionMax="47" xr10:uidLastSave="{00000000-0000-0000-0000-000000000000}"/>
  <bookViews>
    <workbookView xWindow="-110" yWindow="-110" windowWidth="19420" windowHeight="12220" firstSheet="2" activeTab="5" xr2:uid="{ED4385AC-8289-486D-8E7F-24DDF7B46A39}"/>
  </bookViews>
  <sheets>
    <sheet name="Introduction" sheetId="1" r:id="rId1"/>
    <sheet name="Trajectory78B-32" sheetId="6" r:id="rId2"/>
    <sheet name="Trajectory78A-32" sheetId="7" r:id="rId3"/>
    <sheet name="Trajectory56-32" sheetId="3" r:id="rId4"/>
    <sheet name="Trajectory16A-32" sheetId="4" r:id="rId5"/>
    <sheet name="Trajectory58-32" sheetId="5" r:id="rId6"/>
    <sheet name="VSP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8" l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" i="8"/>
  <c r="M13" i="7"/>
  <c r="Q13" i="5" l="1"/>
  <c r="R12" i="4"/>
  <c r="P13" i="3"/>
  <c r="Q9" i="6"/>
  <c r="N16" i="6" s="1"/>
  <c r="B5" i="4"/>
  <c r="C5" i="4"/>
  <c r="E5" i="4"/>
  <c r="B6" i="4"/>
  <c r="C6" i="4"/>
  <c r="E6" i="4"/>
  <c r="B7" i="4"/>
  <c r="C7" i="4"/>
  <c r="E7" i="4"/>
  <c r="B8" i="4"/>
  <c r="C8" i="4"/>
  <c r="E8" i="4"/>
  <c r="B9" i="4"/>
  <c r="C9" i="4"/>
  <c r="E9" i="4"/>
  <c r="B10" i="4"/>
  <c r="C10" i="4"/>
  <c r="E10" i="4"/>
  <c r="B11" i="4"/>
  <c r="C11" i="4"/>
  <c r="E11" i="4"/>
  <c r="B12" i="4"/>
  <c r="C12" i="4"/>
  <c r="E12" i="4"/>
  <c r="B13" i="4"/>
  <c r="C13" i="4"/>
  <c r="E13" i="4"/>
  <c r="B14" i="4"/>
  <c r="C14" i="4"/>
  <c r="E14" i="4"/>
  <c r="B15" i="4"/>
  <c r="C15" i="4"/>
  <c r="E15" i="4"/>
  <c r="B16" i="4"/>
  <c r="C16" i="4"/>
  <c r="E16" i="4"/>
  <c r="B17" i="4"/>
  <c r="C17" i="4"/>
  <c r="E17" i="4"/>
  <c r="B18" i="4"/>
  <c r="C18" i="4"/>
  <c r="E18" i="4"/>
  <c r="B19" i="4"/>
  <c r="C19" i="4"/>
  <c r="E19" i="4"/>
  <c r="B20" i="4"/>
  <c r="C20" i="4"/>
  <c r="E20" i="4"/>
  <c r="B21" i="4"/>
  <c r="C21" i="4"/>
  <c r="E21" i="4"/>
  <c r="B22" i="4"/>
  <c r="C22" i="4"/>
  <c r="E22" i="4"/>
  <c r="B23" i="4"/>
  <c r="C23" i="4"/>
  <c r="E23" i="4"/>
  <c r="B24" i="4"/>
  <c r="C24" i="4"/>
  <c r="E24" i="4"/>
  <c r="B25" i="4"/>
  <c r="C25" i="4"/>
  <c r="E25" i="4"/>
  <c r="B26" i="4"/>
  <c r="C26" i="4"/>
  <c r="E26" i="4"/>
  <c r="B27" i="4"/>
  <c r="C27" i="4"/>
  <c r="E27" i="4"/>
  <c r="B28" i="4"/>
  <c r="C28" i="4"/>
  <c r="E28" i="4"/>
  <c r="B29" i="4"/>
  <c r="C29" i="4"/>
  <c r="E29" i="4"/>
  <c r="B30" i="4"/>
  <c r="C30" i="4"/>
  <c r="E30" i="4"/>
  <c r="B31" i="4"/>
  <c r="C31" i="4"/>
  <c r="E31" i="4"/>
  <c r="B32" i="4"/>
  <c r="C32" i="4"/>
  <c r="E32" i="4"/>
  <c r="B33" i="4"/>
  <c r="C33" i="4"/>
  <c r="E33" i="4"/>
  <c r="B34" i="4"/>
  <c r="C34" i="4"/>
  <c r="E34" i="4"/>
  <c r="B35" i="4"/>
  <c r="C35" i="4"/>
  <c r="E35" i="4"/>
  <c r="B36" i="4"/>
  <c r="C36" i="4"/>
  <c r="E36" i="4"/>
  <c r="B37" i="4"/>
  <c r="C37" i="4"/>
  <c r="E37" i="4"/>
  <c r="B38" i="4"/>
  <c r="C38" i="4"/>
  <c r="E38" i="4"/>
  <c r="B39" i="4"/>
  <c r="C39" i="4"/>
  <c r="E39" i="4"/>
  <c r="B40" i="4"/>
  <c r="C40" i="4"/>
  <c r="E40" i="4"/>
  <c r="B41" i="4"/>
  <c r="C41" i="4"/>
  <c r="E41" i="4"/>
  <c r="B42" i="4"/>
  <c r="C42" i="4"/>
  <c r="E42" i="4"/>
  <c r="B43" i="4"/>
  <c r="C43" i="4"/>
  <c r="E43" i="4"/>
  <c r="B44" i="4"/>
  <c r="C44" i="4"/>
  <c r="E44" i="4"/>
  <c r="B45" i="4"/>
  <c r="C45" i="4"/>
  <c r="E45" i="4"/>
  <c r="B46" i="4"/>
  <c r="C46" i="4"/>
  <c r="E46" i="4"/>
  <c r="B47" i="4"/>
  <c r="C47" i="4"/>
  <c r="E47" i="4"/>
  <c r="B48" i="4"/>
  <c r="C48" i="4"/>
  <c r="E48" i="4"/>
  <c r="B49" i="4"/>
  <c r="C49" i="4"/>
  <c r="E49" i="4"/>
  <c r="B50" i="4"/>
  <c r="C50" i="4"/>
  <c r="E50" i="4"/>
  <c r="B51" i="4"/>
  <c r="C51" i="4"/>
  <c r="E51" i="4"/>
  <c r="B52" i="4"/>
  <c r="C52" i="4"/>
  <c r="E52" i="4"/>
  <c r="B53" i="4"/>
  <c r="C53" i="4"/>
  <c r="E53" i="4"/>
  <c r="B54" i="4"/>
  <c r="C54" i="4"/>
  <c r="E54" i="4"/>
  <c r="B55" i="4"/>
  <c r="C55" i="4"/>
  <c r="E55" i="4"/>
  <c r="B56" i="4"/>
  <c r="C56" i="4"/>
  <c r="E56" i="4"/>
  <c r="B57" i="4"/>
  <c r="C57" i="4"/>
  <c r="E57" i="4"/>
  <c r="B58" i="4"/>
  <c r="C58" i="4"/>
  <c r="E58" i="4"/>
  <c r="B59" i="4"/>
  <c r="C59" i="4"/>
  <c r="E59" i="4"/>
  <c r="B60" i="4"/>
  <c r="C60" i="4"/>
  <c r="E60" i="4"/>
  <c r="B61" i="4"/>
  <c r="C61" i="4"/>
  <c r="E61" i="4"/>
  <c r="B62" i="4"/>
  <c r="C62" i="4"/>
  <c r="E62" i="4"/>
  <c r="B63" i="4"/>
  <c r="C63" i="4"/>
  <c r="E63" i="4"/>
  <c r="B64" i="4"/>
  <c r="C64" i="4"/>
  <c r="E64" i="4"/>
  <c r="B65" i="4"/>
  <c r="C65" i="4"/>
  <c r="E65" i="4"/>
  <c r="B66" i="4"/>
  <c r="C66" i="4"/>
  <c r="E66" i="4"/>
  <c r="B67" i="4"/>
  <c r="C67" i="4"/>
  <c r="E67" i="4"/>
  <c r="B68" i="4"/>
  <c r="C68" i="4"/>
  <c r="E68" i="4"/>
  <c r="B69" i="4"/>
  <c r="C69" i="4"/>
  <c r="E69" i="4"/>
  <c r="B70" i="4"/>
  <c r="C70" i="4"/>
  <c r="E70" i="4"/>
  <c r="B71" i="4"/>
  <c r="C71" i="4"/>
  <c r="E71" i="4"/>
  <c r="B72" i="4"/>
  <c r="C72" i="4"/>
  <c r="E72" i="4"/>
  <c r="B73" i="4"/>
  <c r="C73" i="4"/>
  <c r="E73" i="4"/>
  <c r="B74" i="4"/>
  <c r="C74" i="4"/>
  <c r="E74" i="4"/>
  <c r="B75" i="4"/>
  <c r="C75" i="4"/>
  <c r="E75" i="4"/>
  <c r="B76" i="4"/>
  <c r="C76" i="4"/>
  <c r="E76" i="4"/>
  <c r="B77" i="4"/>
  <c r="C77" i="4"/>
  <c r="E77" i="4"/>
  <c r="B78" i="4"/>
  <c r="C78" i="4"/>
  <c r="E78" i="4"/>
  <c r="B79" i="4"/>
  <c r="C79" i="4"/>
  <c r="E79" i="4"/>
  <c r="B80" i="4"/>
  <c r="C80" i="4"/>
  <c r="E80" i="4"/>
  <c r="B81" i="4"/>
  <c r="C81" i="4"/>
  <c r="E81" i="4"/>
  <c r="B82" i="4"/>
  <c r="C82" i="4"/>
  <c r="E82" i="4"/>
  <c r="B83" i="4"/>
  <c r="C83" i="4"/>
  <c r="E83" i="4"/>
  <c r="B84" i="4"/>
  <c r="C84" i="4"/>
  <c r="E84" i="4"/>
  <c r="B85" i="4"/>
  <c r="C85" i="4"/>
  <c r="E85" i="4"/>
  <c r="B86" i="4"/>
  <c r="C86" i="4"/>
  <c r="E86" i="4"/>
  <c r="B87" i="4"/>
  <c r="C87" i="4"/>
  <c r="E87" i="4"/>
  <c r="B88" i="4"/>
  <c r="C88" i="4"/>
  <c r="E88" i="4"/>
  <c r="B89" i="4"/>
  <c r="C89" i="4"/>
  <c r="E89" i="4"/>
  <c r="B90" i="4"/>
  <c r="C90" i="4"/>
  <c r="E90" i="4"/>
  <c r="B91" i="4"/>
  <c r="C91" i="4"/>
  <c r="E91" i="4"/>
  <c r="B92" i="4"/>
  <c r="C92" i="4"/>
  <c r="E92" i="4"/>
  <c r="B93" i="4"/>
  <c r="C93" i="4"/>
  <c r="E93" i="4"/>
  <c r="B94" i="4"/>
  <c r="C94" i="4"/>
  <c r="E94" i="4"/>
  <c r="B95" i="4"/>
  <c r="C95" i="4"/>
  <c r="E95" i="4"/>
  <c r="B96" i="4"/>
  <c r="C96" i="4"/>
  <c r="E96" i="4"/>
  <c r="B97" i="4"/>
  <c r="C97" i="4"/>
  <c r="E97" i="4"/>
  <c r="B98" i="4"/>
  <c r="C98" i="4"/>
  <c r="E98" i="4"/>
  <c r="B99" i="4"/>
  <c r="C99" i="4"/>
  <c r="E99" i="4"/>
  <c r="B100" i="4"/>
  <c r="C100" i="4"/>
  <c r="E100" i="4"/>
  <c r="B101" i="4"/>
  <c r="C101" i="4"/>
  <c r="E101" i="4"/>
  <c r="B102" i="4"/>
  <c r="C102" i="4"/>
  <c r="E102" i="4"/>
  <c r="B103" i="4"/>
  <c r="C103" i="4"/>
  <c r="E103" i="4"/>
  <c r="B104" i="4"/>
  <c r="C104" i="4"/>
  <c r="E104" i="4"/>
  <c r="B105" i="4"/>
  <c r="C105" i="4"/>
  <c r="E105" i="4"/>
  <c r="B106" i="4"/>
  <c r="C106" i="4"/>
  <c r="E106" i="4"/>
  <c r="B107" i="4"/>
  <c r="C107" i="4"/>
  <c r="E107" i="4"/>
  <c r="B108" i="4"/>
  <c r="C108" i="4"/>
  <c r="E108" i="4"/>
  <c r="B109" i="4"/>
  <c r="C109" i="4"/>
  <c r="E109" i="4"/>
  <c r="B110" i="4"/>
  <c r="C110" i="4"/>
  <c r="E110" i="4"/>
  <c r="B111" i="4"/>
  <c r="C111" i="4"/>
  <c r="E111" i="4"/>
  <c r="B112" i="4"/>
  <c r="C112" i="4"/>
  <c r="E112" i="4"/>
  <c r="B113" i="4"/>
  <c r="C113" i="4"/>
  <c r="E113" i="4"/>
  <c r="B114" i="4"/>
  <c r="C114" i="4"/>
  <c r="E114" i="4"/>
  <c r="E115" i="4"/>
  <c r="E4" i="4"/>
  <c r="C4" i="4"/>
  <c r="B4" i="4"/>
  <c r="O5" i="7"/>
  <c r="N5" i="7"/>
  <c r="N9" i="7" s="1"/>
  <c r="M5" i="7"/>
  <c r="M9" i="7" s="1"/>
  <c r="L5" i="7"/>
  <c r="L6" i="7" s="1"/>
  <c r="L10" i="7" s="1"/>
  <c r="C25" i="7" s="1"/>
  <c r="K5" i="7"/>
  <c r="K9" i="7" s="1"/>
  <c r="P5" i="7"/>
  <c r="G20" i="1"/>
  <c r="G22" i="1" s="1"/>
  <c r="O19" i="4" l="1"/>
  <c r="D8" i="4"/>
  <c r="D12" i="4"/>
  <c r="D16" i="4"/>
  <c r="D20" i="4"/>
  <c r="D24" i="4"/>
  <c r="D28" i="4"/>
  <c r="D32" i="4"/>
  <c r="D36" i="4"/>
  <c r="D40" i="4"/>
  <c r="D44" i="4"/>
  <c r="D48" i="4"/>
  <c r="D52" i="4"/>
  <c r="D56" i="4"/>
  <c r="D60" i="4"/>
  <c r="D64" i="4"/>
  <c r="D68" i="4"/>
  <c r="D72" i="4"/>
  <c r="D76" i="4"/>
  <c r="D80" i="4"/>
  <c r="D84" i="4"/>
  <c r="D88" i="4"/>
  <c r="D92" i="4"/>
  <c r="D96" i="4"/>
  <c r="D100" i="4"/>
  <c r="D104" i="4"/>
  <c r="D108" i="4"/>
  <c r="D112" i="4"/>
  <c r="D4" i="4"/>
  <c r="D5" i="4"/>
  <c r="D9" i="4"/>
  <c r="D13" i="4"/>
  <c r="D17" i="4"/>
  <c r="D21" i="4"/>
  <c r="D25" i="4"/>
  <c r="D29" i="4"/>
  <c r="D33" i="4"/>
  <c r="D37" i="4"/>
  <c r="D41" i="4"/>
  <c r="D45" i="4"/>
  <c r="D49" i="4"/>
  <c r="D53" i="4"/>
  <c r="D57" i="4"/>
  <c r="D61" i="4"/>
  <c r="D65" i="4"/>
  <c r="D69" i="4"/>
  <c r="D73" i="4"/>
  <c r="D77" i="4"/>
  <c r="D81" i="4"/>
  <c r="D85" i="4"/>
  <c r="D89" i="4"/>
  <c r="D93" i="4"/>
  <c r="D97" i="4"/>
  <c r="D101" i="4"/>
  <c r="D105" i="4"/>
  <c r="D109" i="4"/>
  <c r="D113" i="4"/>
  <c r="D6" i="4"/>
  <c r="D10" i="4"/>
  <c r="D14" i="4"/>
  <c r="D18" i="4"/>
  <c r="D22" i="4"/>
  <c r="D26" i="4"/>
  <c r="D30" i="4"/>
  <c r="D34" i="4"/>
  <c r="D38" i="4"/>
  <c r="D42" i="4"/>
  <c r="D46" i="4"/>
  <c r="D50" i="4"/>
  <c r="D54" i="4"/>
  <c r="D58" i="4"/>
  <c r="D62" i="4"/>
  <c r="D66" i="4"/>
  <c r="D70" i="4"/>
  <c r="D74" i="4"/>
  <c r="D78" i="4"/>
  <c r="D82" i="4"/>
  <c r="D86" i="4"/>
  <c r="D90" i="4"/>
  <c r="D94" i="4"/>
  <c r="D98" i="4"/>
  <c r="D102" i="4"/>
  <c r="D106" i="4"/>
  <c r="D110" i="4"/>
  <c r="D114" i="4"/>
  <c r="D115" i="4"/>
  <c r="D7" i="4"/>
  <c r="D11" i="4"/>
  <c r="D15" i="4"/>
  <c r="D19" i="4"/>
  <c r="D23" i="4"/>
  <c r="D27" i="4"/>
  <c r="D31" i="4"/>
  <c r="D35" i="4"/>
  <c r="D39" i="4"/>
  <c r="D43" i="4"/>
  <c r="D47" i="4"/>
  <c r="D51" i="4"/>
  <c r="D55" i="4"/>
  <c r="D59" i="4"/>
  <c r="D63" i="4"/>
  <c r="D67" i="4"/>
  <c r="D71" i="4"/>
  <c r="D75" i="4"/>
  <c r="D79" i="4"/>
  <c r="D83" i="4"/>
  <c r="D87" i="4"/>
  <c r="D91" i="4"/>
  <c r="D95" i="4"/>
  <c r="D99" i="4"/>
  <c r="D103" i="4"/>
  <c r="D107" i="4"/>
  <c r="D111" i="4"/>
  <c r="C32" i="7"/>
  <c r="C28" i="7"/>
  <c r="C22" i="7"/>
  <c r="C18" i="7"/>
  <c r="C12" i="7"/>
  <c r="C10" i="7"/>
  <c r="C6" i="7"/>
  <c r="C34" i="7"/>
  <c r="C24" i="7"/>
  <c r="C14" i="7"/>
  <c r="C33" i="7"/>
  <c r="C29" i="7"/>
  <c r="C27" i="7"/>
  <c r="C23" i="7"/>
  <c r="C21" i="7"/>
  <c r="C19" i="7"/>
  <c r="C17" i="7"/>
  <c r="C15" i="7"/>
  <c r="C13" i="7"/>
  <c r="C11" i="7"/>
  <c r="C9" i="7"/>
  <c r="C7" i="7"/>
  <c r="C5" i="7"/>
  <c r="C36" i="7"/>
  <c r="C30" i="7"/>
  <c r="C26" i="7"/>
  <c r="C20" i="7"/>
  <c r="C16" i="7"/>
  <c r="C8" i="7"/>
  <c r="C35" i="7"/>
  <c r="C31" i="7"/>
  <c r="O9" i="7"/>
  <c r="C3" i="7"/>
  <c r="C4" i="7"/>
  <c r="K6" i="7"/>
  <c r="K10" i="7" s="1"/>
  <c r="L9" i="7"/>
  <c r="Q5" i="6"/>
  <c r="P9" i="3"/>
  <c r="O2" i="6"/>
  <c r="N6" i="3"/>
  <c r="R8" i="4"/>
  <c r="O6" i="5"/>
  <c r="Q9" i="5"/>
  <c r="H20" i="1"/>
  <c r="H22" i="1" s="1"/>
  <c r="N8" i="4"/>
  <c r="N12" i="4" s="1"/>
  <c r="O8" i="4"/>
  <c r="O12" i="4" s="1"/>
  <c r="P8" i="4"/>
  <c r="P12" i="4" s="1"/>
  <c r="Q8" i="4"/>
  <c r="M8" i="4"/>
  <c r="M12" i="4" s="1"/>
  <c r="M5" i="4"/>
  <c r="L6" i="5"/>
  <c r="M9" i="5"/>
  <c r="N9" i="5"/>
  <c r="N13" i="5" s="1"/>
  <c r="O9" i="5"/>
  <c r="O13" i="5" s="1"/>
  <c r="P9" i="5"/>
  <c r="P13" i="5" s="1"/>
  <c r="L9" i="5"/>
  <c r="L13" i="5" s="1"/>
  <c r="K6" i="3"/>
  <c r="L9" i="3"/>
  <c r="M9" i="3"/>
  <c r="M13" i="3" s="1"/>
  <c r="N9" i="3"/>
  <c r="N13" i="3" s="1"/>
  <c r="O9" i="3"/>
  <c r="O13" i="3" s="1"/>
  <c r="K9" i="3"/>
  <c r="K13" i="3" s="1"/>
  <c r="C20" i="1"/>
  <c r="C22" i="1" s="1"/>
  <c r="D20" i="1"/>
  <c r="D22" i="1" s="1"/>
  <c r="E20" i="1"/>
  <c r="F20" i="1"/>
  <c r="L5" i="6"/>
  <c r="L6" i="6" s="1"/>
  <c r="L10" i="6" s="1"/>
  <c r="B6" i="6" s="1"/>
  <c r="M5" i="6"/>
  <c r="M6" i="6" s="1"/>
  <c r="M10" i="6" s="1"/>
  <c r="C10" i="6" s="1"/>
  <c r="N5" i="6"/>
  <c r="N9" i="6" s="1"/>
  <c r="O5" i="6"/>
  <c r="O9" i="6" s="1"/>
  <c r="P5" i="6"/>
  <c r="L2" i="6"/>
  <c r="E22" i="1"/>
  <c r="F22" i="1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F26" i="1"/>
  <c r="F27" i="1" s="1"/>
  <c r="E26" i="1"/>
  <c r="D26" i="1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4" i="5"/>
  <c r="A5" i="5"/>
  <c r="A6" i="5"/>
  <c r="A7" i="5"/>
  <c r="A3" i="5"/>
  <c r="C27" i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C28" i="1"/>
  <c r="P6" i="6" l="1"/>
  <c r="P10" i="6" s="1"/>
  <c r="B5" i="7"/>
  <c r="B7" i="7"/>
  <c r="B9" i="7"/>
  <c r="B11" i="7"/>
  <c r="B13" i="7"/>
  <c r="B15" i="7"/>
  <c r="B17" i="7"/>
  <c r="B19" i="7"/>
  <c r="B21" i="7"/>
  <c r="B23" i="7"/>
  <c r="B25" i="7"/>
  <c r="B27" i="7"/>
  <c r="B29" i="7"/>
  <c r="B31" i="7"/>
  <c r="B33" i="7"/>
  <c r="B35" i="7"/>
  <c r="B6" i="7"/>
  <c r="B8" i="7"/>
  <c r="B10" i="7"/>
  <c r="B12" i="7"/>
  <c r="B14" i="7"/>
  <c r="B16" i="7"/>
  <c r="B18" i="7"/>
  <c r="B20" i="7"/>
  <c r="B22" i="7"/>
  <c r="B24" i="7"/>
  <c r="B26" i="7"/>
  <c r="B28" i="7"/>
  <c r="B30" i="7"/>
  <c r="B32" i="7"/>
  <c r="B34" i="7"/>
  <c r="B36" i="7"/>
  <c r="O6" i="7"/>
  <c r="O10" i="7" s="1"/>
  <c r="D9" i="7" s="1"/>
  <c r="B3" i="7"/>
  <c r="B4" i="7"/>
  <c r="M10" i="5"/>
  <c r="M14" i="5" s="1"/>
  <c r="C5" i="5" s="1"/>
  <c r="C57" i="6"/>
  <c r="Q9" i="4"/>
  <c r="Q13" i="4" s="1"/>
  <c r="C9" i="6"/>
  <c r="B60" i="6"/>
  <c r="B12" i="6"/>
  <c r="C64" i="6"/>
  <c r="C16" i="6"/>
  <c r="B99" i="6"/>
  <c r="B51" i="6"/>
  <c r="C3" i="6"/>
  <c r="C55" i="6"/>
  <c r="C7" i="6"/>
  <c r="B96" i="6"/>
  <c r="B48" i="6"/>
  <c r="C100" i="6"/>
  <c r="C52" i="6"/>
  <c r="C4" i="6"/>
  <c r="B5" i="6"/>
  <c r="B89" i="6"/>
  <c r="B41" i="6"/>
  <c r="C93" i="6"/>
  <c r="C45" i="6"/>
  <c r="B53" i="6"/>
  <c r="B87" i="6"/>
  <c r="B39" i="6"/>
  <c r="C91" i="6"/>
  <c r="C43" i="6"/>
  <c r="B101" i="6"/>
  <c r="B84" i="6"/>
  <c r="B36" i="6"/>
  <c r="C88" i="6"/>
  <c r="C40" i="6"/>
  <c r="B77" i="6"/>
  <c r="B29" i="6"/>
  <c r="C81" i="6"/>
  <c r="C33" i="6"/>
  <c r="B75" i="6"/>
  <c r="B27" i="6"/>
  <c r="C79" i="6"/>
  <c r="C31" i="6"/>
  <c r="B72" i="6"/>
  <c r="B24" i="6"/>
  <c r="C76" i="6"/>
  <c r="C28" i="6"/>
  <c r="B65" i="6"/>
  <c r="B17" i="6"/>
  <c r="C69" i="6"/>
  <c r="C21" i="6"/>
  <c r="B63" i="6"/>
  <c r="B15" i="6"/>
  <c r="C67" i="6"/>
  <c r="C19" i="6"/>
  <c r="B100" i="6"/>
  <c r="B88" i="6"/>
  <c r="B76" i="6"/>
  <c r="B64" i="6"/>
  <c r="B52" i="6"/>
  <c r="B40" i="6"/>
  <c r="B28" i="6"/>
  <c r="B16" i="6"/>
  <c r="B4" i="6"/>
  <c r="C92" i="6"/>
  <c r="C80" i="6"/>
  <c r="C68" i="6"/>
  <c r="C56" i="6"/>
  <c r="C44" i="6"/>
  <c r="C32" i="6"/>
  <c r="C20" i="6"/>
  <c r="C8" i="6"/>
  <c r="B98" i="6"/>
  <c r="B86" i="6"/>
  <c r="B74" i="6"/>
  <c r="B62" i="6"/>
  <c r="B50" i="6"/>
  <c r="B38" i="6"/>
  <c r="B26" i="6"/>
  <c r="B14" i="6"/>
  <c r="C102" i="6"/>
  <c r="C90" i="6"/>
  <c r="C78" i="6"/>
  <c r="C66" i="6"/>
  <c r="C54" i="6"/>
  <c r="C42" i="6"/>
  <c r="C30" i="6"/>
  <c r="C18" i="6"/>
  <c r="C6" i="6"/>
  <c r="B97" i="6"/>
  <c r="B85" i="6"/>
  <c r="B73" i="6"/>
  <c r="B61" i="6"/>
  <c r="B49" i="6"/>
  <c r="B37" i="6"/>
  <c r="B25" i="6"/>
  <c r="B13" i="6"/>
  <c r="C101" i="6"/>
  <c r="C89" i="6"/>
  <c r="C77" i="6"/>
  <c r="C65" i="6"/>
  <c r="C53" i="6"/>
  <c r="C41" i="6"/>
  <c r="C29" i="6"/>
  <c r="C17" i="6"/>
  <c r="C5" i="6"/>
  <c r="B95" i="6"/>
  <c r="B83" i="6"/>
  <c r="B71" i="6"/>
  <c r="B59" i="6"/>
  <c r="B47" i="6"/>
  <c r="B35" i="6"/>
  <c r="B23" i="6"/>
  <c r="B11" i="6"/>
  <c r="C99" i="6"/>
  <c r="C87" i="6"/>
  <c r="C75" i="6"/>
  <c r="C63" i="6"/>
  <c r="C51" i="6"/>
  <c r="C39" i="6"/>
  <c r="C27" i="6"/>
  <c r="C15" i="6"/>
  <c r="B94" i="6"/>
  <c r="B82" i="6"/>
  <c r="B70" i="6"/>
  <c r="B58" i="6"/>
  <c r="B46" i="6"/>
  <c r="B34" i="6"/>
  <c r="B22" i="6"/>
  <c r="B10" i="6"/>
  <c r="C98" i="6"/>
  <c r="C86" i="6"/>
  <c r="C74" i="6"/>
  <c r="C62" i="6"/>
  <c r="C50" i="6"/>
  <c r="C38" i="6"/>
  <c r="C26" i="6"/>
  <c r="C14" i="6"/>
  <c r="B93" i="6"/>
  <c r="B81" i="6"/>
  <c r="B69" i="6"/>
  <c r="B57" i="6"/>
  <c r="B45" i="6"/>
  <c r="B33" i="6"/>
  <c r="B21" i="6"/>
  <c r="B9" i="6"/>
  <c r="C97" i="6"/>
  <c r="C85" i="6"/>
  <c r="C73" i="6"/>
  <c r="C61" i="6"/>
  <c r="C49" i="6"/>
  <c r="C37" i="6"/>
  <c r="C25" i="6"/>
  <c r="C13" i="6"/>
  <c r="B92" i="6"/>
  <c r="B80" i="6"/>
  <c r="B68" i="6"/>
  <c r="B56" i="6"/>
  <c r="B44" i="6"/>
  <c r="B32" i="6"/>
  <c r="B20" i="6"/>
  <c r="B8" i="6"/>
  <c r="C96" i="6"/>
  <c r="C84" i="6"/>
  <c r="C72" i="6"/>
  <c r="C60" i="6"/>
  <c r="C48" i="6"/>
  <c r="C36" i="6"/>
  <c r="C24" i="6"/>
  <c r="C12" i="6"/>
  <c r="B3" i="6"/>
  <c r="B91" i="6"/>
  <c r="B79" i="6"/>
  <c r="B67" i="6"/>
  <c r="B55" i="6"/>
  <c r="B43" i="6"/>
  <c r="B31" i="6"/>
  <c r="B19" i="6"/>
  <c r="B7" i="6"/>
  <c r="C95" i="6"/>
  <c r="C83" i="6"/>
  <c r="C71" i="6"/>
  <c r="C59" i="6"/>
  <c r="C47" i="6"/>
  <c r="C35" i="6"/>
  <c r="C23" i="6"/>
  <c r="C11" i="6"/>
  <c r="B102" i="6"/>
  <c r="B90" i="6"/>
  <c r="B78" i="6"/>
  <c r="B66" i="6"/>
  <c r="B54" i="6"/>
  <c r="B42" i="6"/>
  <c r="B30" i="6"/>
  <c r="B18" i="6"/>
  <c r="C94" i="6"/>
  <c r="C82" i="6"/>
  <c r="C70" i="6"/>
  <c r="C58" i="6"/>
  <c r="C46" i="6"/>
  <c r="C34" i="6"/>
  <c r="C22" i="6"/>
  <c r="C4" i="5"/>
  <c r="L10" i="3"/>
  <c r="L14" i="3" s="1"/>
  <c r="N9" i="4"/>
  <c r="N13" i="4" s="1"/>
  <c r="K10" i="3"/>
  <c r="K14" i="3" s="1"/>
  <c r="L10" i="5"/>
  <c r="L14" i="5" s="1"/>
  <c r="M9" i="4"/>
  <c r="M13" i="4" s="1"/>
  <c r="P9" i="6"/>
  <c r="O10" i="3"/>
  <c r="O14" i="3" s="1"/>
  <c r="M13" i="5"/>
  <c r="M9" i="6"/>
  <c r="L9" i="6"/>
  <c r="Q12" i="4"/>
  <c r="P10" i="5"/>
  <c r="P14" i="5" s="1"/>
  <c r="L13" i="3"/>
  <c r="D27" i="1"/>
  <c r="E27" i="1"/>
  <c r="D17" i="7" l="1"/>
  <c r="D5" i="7"/>
  <c r="D27" i="7"/>
  <c r="D23" i="7"/>
  <c r="D7" i="7"/>
  <c r="D10" i="7"/>
  <c r="D16" i="7"/>
  <c r="D34" i="7"/>
  <c r="D12" i="7"/>
  <c r="D18" i="7"/>
  <c r="D30" i="7"/>
  <c r="C42" i="5"/>
  <c r="C56" i="5"/>
  <c r="C12" i="5"/>
  <c r="D20" i="7"/>
  <c r="D11" i="7"/>
  <c r="D28" i="7"/>
  <c r="D4" i="7"/>
  <c r="D33" i="7"/>
  <c r="D21" i="7"/>
  <c r="D10" i="6"/>
  <c r="D26" i="6"/>
  <c r="D42" i="6"/>
  <c r="D58" i="6"/>
  <c r="D12" i="6"/>
  <c r="D17" i="6"/>
  <c r="D33" i="6"/>
  <c r="D49" i="6"/>
  <c r="D65" i="6"/>
  <c r="D27" i="6"/>
  <c r="D59" i="6"/>
  <c r="D80" i="6"/>
  <c r="D96" i="6"/>
  <c r="D31" i="6"/>
  <c r="D86" i="6"/>
  <c r="D40" i="6"/>
  <c r="D83" i="6"/>
  <c r="D20" i="6"/>
  <c r="D52" i="6"/>
  <c r="D77" i="6"/>
  <c r="D93" i="6"/>
  <c r="D47" i="6"/>
  <c r="D90" i="6"/>
  <c r="D79" i="6"/>
  <c r="D24" i="6"/>
  <c r="D38" i="6"/>
  <c r="D13" i="6"/>
  <c r="D61" i="6"/>
  <c r="D19" i="6"/>
  <c r="D76" i="6"/>
  <c r="D15" i="6"/>
  <c r="D16" i="6"/>
  <c r="D44" i="6"/>
  <c r="D82" i="6"/>
  <c r="D14" i="6"/>
  <c r="D30" i="6"/>
  <c r="D46" i="6"/>
  <c r="D62" i="6"/>
  <c r="D5" i="6"/>
  <c r="D21" i="6"/>
  <c r="D37" i="6"/>
  <c r="D53" i="6"/>
  <c r="D69" i="6"/>
  <c r="D35" i="6"/>
  <c r="D67" i="6"/>
  <c r="D84" i="6"/>
  <c r="D100" i="6"/>
  <c r="D39" i="6"/>
  <c r="D94" i="6"/>
  <c r="D48" i="6"/>
  <c r="D95" i="6"/>
  <c r="D28" i="6"/>
  <c r="D60" i="6"/>
  <c r="D81" i="6"/>
  <c r="D97" i="6"/>
  <c r="D70" i="6"/>
  <c r="D98" i="6"/>
  <c r="D91" i="6"/>
  <c r="D71" i="6"/>
  <c r="D6" i="6"/>
  <c r="D54" i="6"/>
  <c r="D8" i="6"/>
  <c r="D45" i="6"/>
  <c r="D92" i="6"/>
  <c r="D75" i="6"/>
  <c r="D73" i="6"/>
  <c r="D23" i="6"/>
  <c r="D55" i="6"/>
  <c r="D18" i="6"/>
  <c r="D34" i="6"/>
  <c r="D50" i="6"/>
  <c r="D66" i="6"/>
  <c r="D9" i="6"/>
  <c r="D25" i="6"/>
  <c r="D41" i="6"/>
  <c r="D57" i="6"/>
  <c r="D7" i="6"/>
  <c r="D43" i="6"/>
  <c r="D72" i="6"/>
  <c r="D88" i="6"/>
  <c r="D3" i="6"/>
  <c r="D63" i="6"/>
  <c r="D102" i="6"/>
  <c r="D64" i="6"/>
  <c r="D99" i="6"/>
  <c r="D36" i="6"/>
  <c r="D68" i="6"/>
  <c r="D85" i="6"/>
  <c r="D101" i="6"/>
  <c r="D74" i="6"/>
  <c r="D32" i="6"/>
  <c r="D4" i="6"/>
  <c r="D87" i="6"/>
  <c r="D22" i="6"/>
  <c r="D29" i="6"/>
  <c r="D51" i="6"/>
  <c r="D78" i="6"/>
  <c r="D11" i="6"/>
  <c r="D89" i="6"/>
  <c r="D56" i="6"/>
  <c r="C33" i="5"/>
  <c r="C17" i="5"/>
  <c r="C48" i="5"/>
  <c r="C53" i="5"/>
  <c r="C31" i="5"/>
  <c r="C34" i="5"/>
  <c r="C49" i="5"/>
  <c r="D35" i="7"/>
  <c r="D19" i="7"/>
  <c r="D24" i="7"/>
  <c r="D6" i="7"/>
  <c r="D8" i="7"/>
  <c r="D22" i="7"/>
  <c r="D29" i="7"/>
  <c r="D13" i="7"/>
  <c r="C54" i="5"/>
  <c r="C40" i="5"/>
  <c r="C6" i="5"/>
  <c r="C27" i="5"/>
  <c r="C11" i="5"/>
  <c r="C26" i="5"/>
  <c r="D32" i="7"/>
  <c r="D31" i="7"/>
  <c r="D15" i="7"/>
  <c r="D26" i="7"/>
  <c r="D36" i="7"/>
  <c r="D3" i="7"/>
  <c r="D14" i="7"/>
  <c r="D25" i="7"/>
  <c r="C8" i="5"/>
  <c r="C45" i="5"/>
  <c r="C23" i="5"/>
  <c r="C60" i="5"/>
  <c r="C38" i="5"/>
  <c r="C52" i="5"/>
  <c r="C19" i="5"/>
  <c r="C44" i="5"/>
  <c r="C22" i="5"/>
  <c r="C59" i="5"/>
  <c r="C37" i="5"/>
  <c r="C15" i="5"/>
  <c r="C29" i="5"/>
  <c r="C18" i="5"/>
  <c r="C39" i="5"/>
  <c r="C43" i="5"/>
  <c r="C20" i="5"/>
  <c r="C9" i="5"/>
  <c r="C57" i="5"/>
  <c r="C46" i="5"/>
  <c r="C35" i="5"/>
  <c r="C24" i="5"/>
  <c r="C13" i="5"/>
  <c r="C61" i="5"/>
  <c r="C50" i="5"/>
  <c r="C16" i="5"/>
  <c r="C51" i="5"/>
  <c r="C41" i="5"/>
  <c r="C30" i="5"/>
  <c r="C7" i="5"/>
  <c r="C55" i="5"/>
  <c r="C32" i="5"/>
  <c r="C21" i="5"/>
  <c r="C10" i="5"/>
  <c r="C58" i="5"/>
  <c r="C47" i="5"/>
  <c r="C36" i="5"/>
  <c r="C25" i="5"/>
  <c r="C14" i="5"/>
  <c r="C3" i="5"/>
  <c r="C28" i="5"/>
  <c r="D5" i="3"/>
  <c r="D9" i="3"/>
  <c r="D13" i="3"/>
  <c r="D17" i="3"/>
  <c r="D21" i="3"/>
  <c r="D25" i="3"/>
  <c r="D29" i="3"/>
  <c r="D33" i="3"/>
  <c r="D37" i="3"/>
  <c r="D41" i="3"/>
  <c r="D45" i="3"/>
  <c r="D49" i="3"/>
  <c r="D53" i="3"/>
  <c r="D57" i="3"/>
  <c r="D61" i="3"/>
  <c r="D65" i="3"/>
  <c r="D69" i="3"/>
  <c r="D73" i="3"/>
  <c r="D77" i="3"/>
  <c r="D81" i="3"/>
  <c r="D85" i="3"/>
  <c r="D89" i="3"/>
  <c r="D93" i="3"/>
  <c r="D97" i="3"/>
  <c r="D3" i="3"/>
  <c r="D7" i="3"/>
  <c r="D11" i="3"/>
  <c r="D15" i="3"/>
  <c r="D19" i="3"/>
  <c r="D23" i="3"/>
  <c r="D27" i="3"/>
  <c r="D31" i="3"/>
  <c r="D35" i="3"/>
  <c r="D39" i="3"/>
  <c r="D43" i="3"/>
  <c r="D47" i="3"/>
  <c r="D51" i="3"/>
  <c r="D55" i="3"/>
  <c r="D59" i="3"/>
  <c r="D63" i="3"/>
  <c r="D67" i="3"/>
  <c r="D71" i="3"/>
  <c r="D75" i="3"/>
  <c r="D79" i="3"/>
  <c r="D83" i="3"/>
  <c r="D87" i="3"/>
  <c r="D91" i="3"/>
  <c r="D95" i="3"/>
  <c r="D2" i="3"/>
  <c r="D4" i="3"/>
  <c r="D8" i="3"/>
  <c r="D12" i="3"/>
  <c r="D16" i="3"/>
  <c r="D20" i="3"/>
  <c r="D24" i="3"/>
  <c r="D28" i="3"/>
  <c r="D32" i="3"/>
  <c r="D36" i="3"/>
  <c r="D40" i="3"/>
  <c r="D44" i="3"/>
  <c r="D48" i="3"/>
  <c r="D52" i="3"/>
  <c r="D56" i="3"/>
  <c r="D60" i="3"/>
  <c r="D64" i="3"/>
  <c r="D68" i="3"/>
  <c r="D72" i="3"/>
  <c r="D76" i="3"/>
  <c r="D80" i="3"/>
  <c r="D84" i="3"/>
  <c r="D88" i="3"/>
  <c r="D92" i="3"/>
  <c r="D96" i="3"/>
  <c r="D6" i="3"/>
  <c r="D22" i="3"/>
  <c r="D38" i="3"/>
  <c r="D54" i="3"/>
  <c r="D70" i="3"/>
  <c r="D86" i="3"/>
  <c r="D78" i="3"/>
  <c r="D18" i="3"/>
  <c r="D50" i="3"/>
  <c r="D82" i="3"/>
  <c r="D10" i="3"/>
  <c r="D26" i="3"/>
  <c r="D42" i="3"/>
  <c r="D58" i="3"/>
  <c r="D74" i="3"/>
  <c r="D90" i="3"/>
  <c r="D62" i="3"/>
  <c r="D34" i="3"/>
  <c r="D66" i="3"/>
  <c r="D98" i="3"/>
  <c r="D14" i="3"/>
  <c r="D30" i="3"/>
  <c r="D46" i="3"/>
  <c r="D94" i="3"/>
  <c r="D5" i="5"/>
  <c r="D9" i="5"/>
  <c r="D13" i="5"/>
  <c r="D17" i="5"/>
  <c r="D21" i="5"/>
  <c r="D25" i="5"/>
  <c r="D29" i="5"/>
  <c r="D33" i="5"/>
  <c r="D37" i="5"/>
  <c r="D41" i="5"/>
  <c r="D45" i="5"/>
  <c r="D49" i="5"/>
  <c r="D53" i="5"/>
  <c r="D57" i="5"/>
  <c r="D61" i="5"/>
  <c r="D6" i="5"/>
  <c r="D10" i="5"/>
  <c r="D14" i="5"/>
  <c r="D18" i="5"/>
  <c r="D22" i="5"/>
  <c r="D7" i="5"/>
  <c r="D11" i="5"/>
  <c r="D15" i="5"/>
  <c r="D19" i="5"/>
  <c r="D23" i="5"/>
  <c r="D27" i="5"/>
  <c r="D31" i="5"/>
  <c r="D35" i="5"/>
  <c r="D39" i="5"/>
  <c r="D43" i="5"/>
  <c r="D47" i="5"/>
  <c r="D51" i="5"/>
  <c r="D55" i="5"/>
  <c r="D59" i="5"/>
  <c r="D4" i="5"/>
  <c r="D8" i="5"/>
  <c r="D12" i="5"/>
  <c r="D16" i="5"/>
  <c r="D20" i="5"/>
  <c r="D24" i="5"/>
  <c r="D28" i="5"/>
  <c r="D32" i="5"/>
  <c r="D36" i="5"/>
  <c r="D40" i="5"/>
  <c r="D44" i="5"/>
  <c r="D48" i="5"/>
  <c r="D52" i="5"/>
  <c r="D56" i="5"/>
  <c r="D60" i="5"/>
  <c r="D34" i="5"/>
  <c r="D50" i="5"/>
  <c r="D30" i="5"/>
  <c r="D38" i="5"/>
  <c r="D54" i="5"/>
  <c r="D46" i="5"/>
  <c r="D3" i="5"/>
  <c r="D26" i="5"/>
  <c r="D42" i="5"/>
  <c r="D58" i="5"/>
  <c r="B14" i="3"/>
  <c r="B26" i="3"/>
  <c r="B38" i="3"/>
  <c r="B50" i="3"/>
  <c r="B62" i="3"/>
  <c r="B74" i="3"/>
  <c r="B86" i="3"/>
  <c r="B98" i="3"/>
  <c r="B36" i="3"/>
  <c r="B3" i="3"/>
  <c r="B15" i="3"/>
  <c r="B27" i="3"/>
  <c r="B39" i="3"/>
  <c r="B51" i="3"/>
  <c r="B63" i="3"/>
  <c r="B75" i="3"/>
  <c r="B87" i="3"/>
  <c r="B4" i="3"/>
  <c r="B16" i="3"/>
  <c r="B28" i="3"/>
  <c r="B40" i="3"/>
  <c r="B52" i="3"/>
  <c r="B64" i="3"/>
  <c r="B76" i="3"/>
  <c r="B88" i="3"/>
  <c r="B2" i="3"/>
  <c r="B60" i="3"/>
  <c r="B5" i="3"/>
  <c r="B17" i="3"/>
  <c r="B29" i="3"/>
  <c r="B41" i="3"/>
  <c r="B53" i="3"/>
  <c r="B65" i="3"/>
  <c r="B77" i="3"/>
  <c r="B89" i="3"/>
  <c r="B96" i="3"/>
  <c r="B6" i="3"/>
  <c r="B18" i="3"/>
  <c r="B30" i="3"/>
  <c r="B42" i="3"/>
  <c r="B54" i="3"/>
  <c r="B66" i="3"/>
  <c r="B78" i="3"/>
  <c r="B90" i="3"/>
  <c r="B7" i="3"/>
  <c r="B19" i="3"/>
  <c r="B31" i="3"/>
  <c r="B43" i="3"/>
  <c r="B55" i="3"/>
  <c r="B67" i="3"/>
  <c r="B79" i="3"/>
  <c r="B91" i="3"/>
  <c r="B8" i="3"/>
  <c r="B20" i="3"/>
  <c r="B32" i="3"/>
  <c r="B44" i="3"/>
  <c r="B56" i="3"/>
  <c r="B68" i="3"/>
  <c r="B80" i="3"/>
  <c r="B92" i="3"/>
  <c r="B72" i="3"/>
  <c r="B9" i="3"/>
  <c r="B21" i="3"/>
  <c r="B33" i="3"/>
  <c r="B45" i="3"/>
  <c r="B57" i="3"/>
  <c r="B69" i="3"/>
  <c r="B81" i="3"/>
  <c r="B93" i="3"/>
  <c r="B24" i="3"/>
  <c r="B10" i="3"/>
  <c r="B22" i="3"/>
  <c r="B34" i="3"/>
  <c r="B46" i="3"/>
  <c r="B58" i="3"/>
  <c r="B70" i="3"/>
  <c r="B82" i="3"/>
  <c r="B94" i="3"/>
  <c r="B12" i="3"/>
  <c r="B48" i="3"/>
  <c r="B11" i="3"/>
  <c r="B23" i="3"/>
  <c r="B35" i="3"/>
  <c r="B47" i="3"/>
  <c r="B59" i="3"/>
  <c r="B71" i="3"/>
  <c r="B83" i="3"/>
  <c r="B95" i="3"/>
  <c r="B84" i="3"/>
  <c r="B13" i="3"/>
  <c r="B25" i="3"/>
  <c r="B37" i="3"/>
  <c r="B49" i="3"/>
  <c r="B61" i="3"/>
  <c r="B73" i="3"/>
  <c r="B85" i="3"/>
  <c r="B97" i="3"/>
  <c r="C14" i="3"/>
  <c r="C26" i="3"/>
  <c r="C38" i="3"/>
  <c r="C50" i="3"/>
  <c r="C62" i="3"/>
  <c r="C74" i="3"/>
  <c r="C86" i="3"/>
  <c r="C98" i="3"/>
  <c r="C3" i="3"/>
  <c r="C15" i="3"/>
  <c r="C27" i="3"/>
  <c r="C39" i="3"/>
  <c r="C51" i="3"/>
  <c r="C63" i="3"/>
  <c r="C75" i="3"/>
  <c r="C87" i="3"/>
  <c r="C2" i="3"/>
  <c r="C72" i="3"/>
  <c r="C4" i="3"/>
  <c r="C16" i="3"/>
  <c r="C28" i="3"/>
  <c r="C40" i="3"/>
  <c r="C52" i="3"/>
  <c r="C64" i="3"/>
  <c r="C76" i="3"/>
  <c r="C88" i="3"/>
  <c r="C5" i="3"/>
  <c r="C17" i="3"/>
  <c r="C29" i="3"/>
  <c r="C41" i="3"/>
  <c r="C53" i="3"/>
  <c r="C65" i="3"/>
  <c r="C77" i="3"/>
  <c r="C89" i="3"/>
  <c r="C6" i="3"/>
  <c r="C18" i="3"/>
  <c r="C30" i="3"/>
  <c r="C42" i="3"/>
  <c r="C54" i="3"/>
  <c r="C66" i="3"/>
  <c r="C78" i="3"/>
  <c r="C90" i="3"/>
  <c r="C7" i="3"/>
  <c r="C19" i="3"/>
  <c r="C31" i="3"/>
  <c r="C43" i="3"/>
  <c r="C55" i="3"/>
  <c r="C67" i="3"/>
  <c r="C79" i="3"/>
  <c r="C91" i="3"/>
  <c r="C8" i="3"/>
  <c r="C20" i="3"/>
  <c r="C32" i="3"/>
  <c r="C44" i="3"/>
  <c r="C56" i="3"/>
  <c r="C68" i="3"/>
  <c r="C80" i="3"/>
  <c r="C92" i="3"/>
  <c r="C9" i="3"/>
  <c r="C21" i="3"/>
  <c r="C33" i="3"/>
  <c r="C45" i="3"/>
  <c r="C57" i="3"/>
  <c r="C69" i="3"/>
  <c r="C81" i="3"/>
  <c r="C93" i="3"/>
  <c r="C10" i="3"/>
  <c r="C22" i="3"/>
  <c r="C34" i="3"/>
  <c r="C46" i="3"/>
  <c r="C58" i="3"/>
  <c r="C70" i="3"/>
  <c r="C82" i="3"/>
  <c r="C94" i="3"/>
  <c r="C48" i="3"/>
  <c r="C11" i="3"/>
  <c r="C23" i="3"/>
  <c r="C35" i="3"/>
  <c r="C47" i="3"/>
  <c r="C59" i="3"/>
  <c r="C71" i="3"/>
  <c r="C83" i="3"/>
  <c r="C95" i="3"/>
  <c r="C12" i="3"/>
  <c r="C24" i="3"/>
  <c r="C36" i="3"/>
  <c r="C60" i="3"/>
  <c r="C96" i="3"/>
  <c r="C13" i="3"/>
  <c r="C25" i="3"/>
  <c r="C37" i="3"/>
  <c r="C49" i="3"/>
  <c r="C61" i="3"/>
  <c r="C73" i="3"/>
  <c r="C85" i="3"/>
  <c r="C97" i="3"/>
  <c r="C84" i="3"/>
  <c r="B6" i="5"/>
  <c r="B18" i="5"/>
  <c r="B30" i="5"/>
  <c r="B42" i="5"/>
  <c r="B54" i="5"/>
  <c r="B4" i="5"/>
  <c r="B7" i="5"/>
  <c r="B19" i="5"/>
  <c r="B31" i="5"/>
  <c r="B43" i="5"/>
  <c r="B55" i="5"/>
  <c r="B16" i="5"/>
  <c r="B40" i="5"/>
  <c r="B8" i="5"/>
  <c r="B20" i="5"/>
  <c r="B32" i="5"/>
  <c r="B44" i="5"/>
  <c r="B56" i="5"/>
  <c r="B52" i="5"/>
  <c r="B9" i="5"/>
  <c r="B21" i="5"/>
  <c r="B33" i="5"/>
  <c r="B45" i="5"/>
  <c r="B57" i="5"/>
  <c r="B10" i="5"/>
  <c r="B22" i="5"/>
  <c r="B34" i="5"/>
  <c r="B46" i="5"/>
  <c r="B58" i="5"/>
  <c r="B11" i="5"/>
  <c r="B23" i="5"/>
  <c r="B35" i="5"/>
  <c r="B47" i="5"/>
  <c r="B59" i="5"/>
  <c r="B12" i="5"/>
  <c r="B24" i="5"/>
  <c r="B36" i="5"/>
  <c r="B48" i="5"/>
  <c r="B60" i="5"/>
  <c r="B13" i="5"/>
  <c r="B25" i="5"/>
  <c r="B37" i="5"/>
  <c r="B49" i="5"/>
  <c r="B61" i="5"/>
  <c r="B28" i="5"/>
  <c r="B14" i="5"/>
  <c r="B26" i="5"/>
  <c r="B38" i="5"/>
  <c r="B50" i="5"/>
  <c r="B3" i="5"/>
  <c r="B15" i="5"/>
  <c r="B27" i="5"/>
  <c r="B39" i="5"/>
  <c r="B51" i="5"/>
  <c r="B5" i="5"/>
  <c r="B17" i="5"/>
  <c r="B29" i="5"/>
  <c r="B41" i="5"/>
  <c r="B53" i="5"/>
</calcChain>
</file>

<file path=xl/sharedStrings.xml><?xml version="1.0" encoding="utf-8"?>
<sst xmlns="http://schemas.openxmlformats.org/spreadsheetml/2006/main" count="363" uniqueCount="160">
  <si>
    <t>Z_start, 5,414 usft</t>
  </si>
  <si>
    <t>Y_start, 13,987,645.20 usft</t>
  </si>
  <si>
    <t>X_start, 1,097,896.92 usft</t>
  </si>
  <si>
    <t>index</t>
  </si>
  <si>
    <t>Uncorrected X</t>
  </si>
  <si>
    <t>Uncorrected Y</t>
  </si>
  <si>
    <t>Uncorrected Z</t>
  </si>
  <si>
    <t>UTM Zone:12 North, Datum Trans:NAD 1983 (Conus)  (Molodensky), Global Ref Datum:WGS 1984, Global Ref Epoch:2005, Geoid Model:GEOID18 (Conus)</t>
  </si>
  <si>
    <t>Point ID</t>
  </si>
  <si>
    <t>Easting (X)</t>
  </si>
  <si>
    <t>Northing (Y)</t>
  </si>
  <si>
    <t>Latitude</t>
  </si>
  <si>
    <t>Longitude</t>
  </si>
  <si>
    <t>Elevation</t>
  </si>
  <si>
    <t>Feature Code</t>
  </si>
  <si>
    <t>Notes</t>
  </si>
  <si>
    <t>16A-32-NEC</t>
  </si>
  <si>
    <t>WELL-PAD</t>
  </si>
  <si>
    <t>Measured on pad</t>
  </si>
  <si>
    <t>16A-32-NWC</t>
  </si>
  <si>
    <t>16A-32-SEC</t>
  </si>
  <si>
    <t>16A-32-SWC</t>
  </si>
  <si>
    <t>16A-32-WELL</t>
  </si>
  <si>
    <t>WELL</t>
  </si>
  <si>
    <t>56-32-NEC</t>
  </si>
  <si>
    <t>WELL_PAD</t>
  </si>
  <si>
    <t>Measured on pad (Updated)</t>
  </si>
  <si>
    <t>56-32-NWC</t>
  </si>
  <si>
    <t>56-32-SEC</t>
  </si>
  <si>
    <t>Measured on pad, poor precisions, bad reception, high error due to embankment (Updated)</t>
  </si>
  <si>
    <t>56-32-SWC</t>
  </si>
  <si>
    <t>56-32-WELL</t>
  </si>
  <si>
    <t>58-32-NEC</t>
  </si>
  <si>
    <t>58-32-NWC</t>
  </si>
  <si>
    <t>58-32-SEC</t>
  </si>
  <si>
    <t>58-32-SWC</t>
  </si>
  <si>
    <t>58-32-WELL</t>
  </si>
  <si>
    <t>68-32-NEC</t>
  </si>
  <si>
    <t>68-32-NWC</t>
  </si>
  <si>
    <t>68-32-SEC</t>
  </si>
  <si>
    <t>68-32-SWC</t>
  </si>
  <si>
    <t>78-32-NEC</t>
  </si>
  <si>
    <t>78-32-NWC</t>
  </si>
  <si>
    <t>78-32-SEC</t>
  </si>
  <si>
    <t>78-32-SWC</t>
  </si>
  <si>
    <t>78-32-WELL</t>
  </si>
  <si>
    <t>78A-32-NEC</t>
  </si>
  <si>
    <t>78A-32-NWC</t>
  </si>
  <si>
    <t>78A-32-SEC</t>
  </si>
  <si>
    <t>78A-32-SWC</t>
  </si>
  <si>
    <t>78A-32-WELL</t>
  </si>
  <si>
    <t>78B-32-WELL</t>
  </si>
  <si>
    <t>78B-32-NEC</t>
  </si>
  <si>
    <t>78B-32-NWC</t>
  </si>
  <si>
    <t>78B-32-SEC</t>
  </si>
  <si>
    <t>78B-32-SWC</t>
  </si>
  <si>
    <t>BOR1</t>
  </si>
  <si>
    <t>SEISMIC</t>
  </si>
  <si>
    <t>BOR2</t>
  </si>
  <si>
    <t>BOR3</t>
  </si>
  <si>
    <t>FOR1</t>
  </si>
  <si>
    <t>FOR2</t>
  </si>
  <si>
    <t>FOR5</t>
  </si>
  <si>
    <t>FOR6</t>
  </si>
  <si>
    <t>FOR7</t>
  </si>
  <si>
    <t>FOR8</t>
  </si>
  <si>
    <t>FORK</t>
  </si>
  <si>
    <t>On pad 68-32 well</t>
  </si>
  <si>
    <t>FORU</t>
  </si>
  <si>
    <t>FORW</t>
  </si>
  <si>
    <t>FORB</t>
  </si>
  <si>
    <t>NA</t>
  </si>
  <si>
    <t>General coordinates place station within a locked building</t>
  </si>
  <si>
    <t>FORGE Pads and Seismic Locations.csv</t>
  </si>
  <si>
    <t>Here, all wellhead locations are collected. These locations are read from the file "FORGE Pads and Seismic Locations.csv", the values of which are pasted in the current sheet.</t>
  </si>
  <si>
    <t>Stimulation will happen at well 16A-32 and geophones or FO will be deployed along the rest of the wells. A local cartesian coordinate system is considered that is centered around the wellhead of 16A-32.</t>
  </si>
  <si>
    <t>Wellhead locations</t>
  </si>
  <si>
    <t>Reference Point and wellhead position for 16A-32</t>
  </si>
  <si>
    <t>Note:</t>
  </si>
  <si>
    <t>Files Read per trajectory:</t>
  </si>
  <si>
    <t>56-32</t>
  </si>
  <si>
    <t>56-32 EOWR - Final 22 July 2021.pdf</t>
  </si>
  <si>
    <t>58-32</t>
  </si>
  <si>
    <t>N-S (ft)</t>
  </si>
  <si>
    <t>E-W (ft)</t>
  </si>
  <si>
    <t>TVD (ft)</t>
  </si>
  <si>
    <t>DirectionalSurveyRpt_171027103004.pdf</t>
  </si>
  <si>
    <t>78B-32</t>
  </si>
  <si>
    <t>FORGE directional surveys.xlsx (Sheet for 78B-32)</t>
  </si>
  <si>
    <t>FORGE directional surveys.xlsx</t>
  </si>
  <si>
    <t xml:space="preserve">Location of 16A-32 in </t>
  </si>
  <si>
    <t>Files "FORGE Pads and Seismic Locations.csv" and "16A(78)-32 Survey.xslx" have a disagreement of (2.2, 9.4, 0.2) meters in each direction</t>
  </si>
  <si>
    <t>An inconsistency seems to exist with regards to the true position of 16A-32, between files "FORGE Pads and Seismic Locations.csv" and the well's survey in 16A(78)-32 Survey.xslx". Here I only consider locations from "FORGE Pads and Seismic Locations.csv". Cells [A:E,16:19] assess this error</t>
  </si>
  <si>
    <t>Zero reference Point (0, 0, 0) (16A-32 Well)</t>
  </si>
  <si>
    <t>File Processed</t>
  </si>
  <si>
    <t>Northing (Y ) [m]</t>
  </si>
  <si>
    <t>Easting (X) [m]</t>
  </si>
  <si>
    <t>Elevation [m]</t>
  </si>
  <si>
    <t>Well's actual location</t>
  </si>
  <si>
    <t>Easting (X) [usft]</t>
  </si>
  <si>
    <t>Northing (Y ) [usft]</t>
  </si>
  <si>
    <t>Elevation [usft]</t>
  </si>
  <si>
    <t>Northing (Y) [usft]</t>
  </si>
  <si>
    <t>Northing (Y)[m]</t>
  </si>
  <si>
    <t>Sender</t>
  </si>
  <si>
    <t>Date received</t>
  </si>
  <si>
    <t>Phil Wannamaker, 17 December 2021</t>
  </si>
  <si>
    <t>68-32</t>
  </si>
  <si>
    <t>78-32</t>
  </si>
  <si>
    <t>16A(78)-32</t>
  </si>
  <si>
    <t>Well</t>
  </si>
  <si>
    <t>Personal communication between Clay Jones and Ben Dyer (13.12.2021)</t>
  </si>
  <si>
    <t>Kelly Bushing [ft]</t>
  </si>
  <si>
    <t>Kelly Bushing [m]</t>
  </si>
  <si>
    <t>Kelly Bushing (feet above ground level)</t>
  </si>
  <si>
    <t>Revised Z TVD to be Survey - Elevation - KB</t>
  </si>
  <si>
    <t>BD. Note there is no depth reference. DK assumes it is GL but it is usually KB</t>
  </si>
  <si>
    <t>Revised Z TVD to be Survey - Elevation</t>
  </si>
  <si>
    <t>TVD</t>
  </si>
  <si>
    <t>Survey depth reference is KB</t>
  </si>
  <si>
    <t>Our reference is GL at 16A so TVD-KB</t>
  </si>
  <si>
    <t>Flange</t>
  </si>
  <si>
    <t>81.5"</t>
  </si>
  <si>
    <t>87.5"</t>
  </si>
  <si>
    <t>57"</t>
  </si>
  <si>
    <t>Clay Jones 3/2/22 FORGE wellhead flanges wrt GL.docx</t>
  </si>
  <si>
    <t>78A-32</t>
  </si>
  <si>
    <t>EOWR_78-32_profile.pdf</t>
  </si>
  <si>
    <t>78A-32 does NOT have a survey and is assumed to be vertical</t>
  </si>
  <si>
    <t>Trajectories are collected for wells: 16A-32, 56-32, 58-32, and 78A/B-32. Each trajectrory is in the respective Sheet.</t>
  </si>
  <si>
    <t>For making the trj files, only the first four columns are required from each Sheet. These columns are always automatically shifted from the values in cells [B:22:43] and are always in US ft</t>
  </si>
  <si>
    <t>The depth reference for the trajectory files is GL at 16A</t>
  </si>
  <si>
    <t>Extracting data for the *.trj files with the trajectories of the main wells in FORGE (author: d.karvounis@geo-energie.ch, b.dyer@geo-energie.ch)</t>
  </si>
  <si>
    <t>According to 56-32 EOWR the depth reference is the surface for the survey data in column G here. Also same as depth reference in FORGE directional surveys.xlsx</t>
  </si>
  <si>
    <t>Data from FORGE directional surveysCompiled.xls based on FORGE directional surveys.xls from PW 17/12/21</t>
  </si>
  <si>
    <t>MD</t>
  </si>
  <si>
    <t>X</t>
  </si>
  <si>
    <t>Y</t>
  </si>
  <si>
    <t>16A data from FORGE directional surveysCompiled.xls based on FORGE directional surveys.xls from PW 17/12/21. This file also contains the same data as the raw data file sources listed below</t>
  </si>
  <si>
    <t>FORGE directional surveys.xls</t>
  </si>
  <si>
    <t xml:space="preserve">16A-32 </t>
  </si>
  <si>
    <t>Wellhead wrt 16A</t>
  </si>
  <si>
    <t>Z</t>
  </si>
  <si>
    <t>Trajectory depth reference</t>
  </si>
  <si>
    <t xml:space="preserve">KB </t>
  </si>
  <si>
    <t>above GL</t>
  </si>
  <si>
    <t>GL at 78A-32</t>
  </si>
  <si>
    <t>Z TVD</t>
  </si>
  <si>
    <t>GL</t>
  </si>
  <si>
    <t>The survey report does not specify the reference for MD</t>
  </si>
  <si>
    <t>ft</t>
  </si>
  <si>
    <t>ft above GL</t>
  </si>
  <si>
    <t>Drilling Summary Well 16A(78)-32 is the EOWR for 16A and contains the casing details</t>
  </si>
  <si>
    <t>Point 112 by linear interpolation - BD</t>
  </si>
  <si>
    <t>MD rKB</t>
  </si>
  <si>
    <t>X(ft)</t>
  </si>
  <si>
    <t>Y(ft)</t>
  </si>
  <si>
    <t>true_elevation(ft)</t>
  </si>
  <si>
    <t>Z(ft)</t>
  </si>
  <si>
    <t>Vibe points referred to 16A wellhead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</si>
</sst>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sz val="8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D2D2D2"/>
      </left>
      <right style="thin">
        <color rgb="FFD2D2D2"/>
      </right>
      <top style="thin">
        <color rgb="FF000000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2D2D2"/>
      </left>
      <right style="thin">
        <color rgb="FFD2D2D2"/>
      </right>
      <top/>
      <bottom style="thin">
        <color rgb="FFD2D2D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D2D2D2"/>
      </right>
      <top/>
      <bottom style="thin">
        <color rgb="FFD2D2D2"/>
      </bottom>
      <diagonal/>
    </border>
    <border>
      <left style="thin">
        <color rgb="FFD2D2D2"/>
      </left>
      <right style="medium">
        <color indexed="64"/>
      </right>
      <top/>
      <bottom style="thin">
        <color rgb="FFD2D2D2"/>
      </bottom>
      <diagonal/>
    </border>
    <border>
      <left style="medium">
        <color indexed="64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medium">
        <color indexed="64"/>
      </right>
      <top style="thin">
        <color rgb="FFD2D2D2"/>
      </top>
      <bottom style="thin">
        <color rgb="FFD2D2D2"/>
      </bottom>
      <diagonal/>
    </border>
    <border>
      <left style="medium">
        <color indexed="64"/>
      </left>
      <right style="thin">
        <color rgb="FFD2D2D2"/>
      </right>
      <top style="thin">
        <color rgb="FFD2D2D2"/>
      </top>
      <bottom style="thin">
        <color rgb="FF000000"/>
      </bottom>
      <diagonal/>
    </border>
    <border>
      <left style="thin">
        <color rgb="FFD2D2D2"/>
      </left>
      <right style="medium">
        <color indexed="64"/>
      </right>
      <top style="thin">
        <color rgb="FFD2D2D2"/>
      </top>
      <bottom style="thin">
        <color rgb="FF000000"/>
      </bottom>
      <diagonal/>
    </border>
    <border>
      <left style="medium">
        <color indexed="64"/>
      </left>
      <right style="thin">
        <color rgb="FFD2D2D2"/>
      </right>
      <top style="thin">
        <color rgb="FF000000"/>
      </top>
      <bottom style="thin">
        <color rgb="FFD2D2D2"/>
      </bottom>
      <diagonal/>
    </border>
    <border>
      <left style="thin">
        <color rgb="FFD2D2D2"/>
      </left>
      <right style="medium">
        <color indexed="64"/>
      </right>
      <top style="thin">
        <color rgb="FF000000"/>
      </top>
      <bottom style="thin">
        <color rgb="FFD2D2D2"/>
      </bottom>
      <diagonal/>
    </border>
    <border>
      <left style="medium">
        <color indexed="64"/>
      </left>
      <right style="thin">
        <color rgb="FFD2D2D2"/>
      </right>
      <top style="thin">
        <color rgb="FFD2D2D2"/>
      </top>
      <bottom style="medium">
        <color indexed="64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medium">
        <color indexed="64"/>
      </bottom>
      <diagonal/>
    </border>
    <border>
      <left style="thin">
        <color rgb="FFD2D2D2"/>
      </left>
      <right style="medium">
        <color indexed="64"/>
      </right>
      <top style="thin">
        <color rgb="FFD2D2D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3" fillId="0" borderId="0" xfId="0" applyFont="1"/>
    <xf numFmtId="2" fontId="3" fillId="0" borderId="0" xfId="0" applyNumberFormat="1" applyFont="1"/>
    <xf numFmtId="2" fontId="3" fillId="0" borderId="0" xfId="0" applyNumberFormat="1" applyFont="1" applyAlignment="1">
      <alignment vertical="center"/>
    </xf>
    <xf numFmtId="164" fontId="0" fillId="0" borderId="0" xfId="0" applyNumberFormat="1"/>
    <xf numFmtId="0" fontId="0" fillId="0" borderId="0" xfId="0" applyAlignment="1">
      <alignment wrapText="1"/>
    </xf>
    <xf numFmtId="164" fontId="5" fillId="0" borderId="9" xfId="0" applyNumberFormat="1" applyFont="1" applyBorder="1" applyAlignment="1">
      <alignment horizontal="right" vertical="top" shrinkToFit="1"/>
    </xf>
    <xf numFmtId="0" fontId="0" fillId="0" borderId="13" xfId="0" applyBorder="1"/>
    <xf numFmtId="0" fontId="0" fillId="0" borderId="14" xfId="0" applyBorder="1"/>
    <xf numFmtId="0" fontId="1" fillId="2" borderId="13" xfId="0" applyFont="1" applyFill="1" applyBorder="1"/>
    <xf numFmtId="0" fontId="1" fillId="2" borderId="0" xfId="0" applyFont="1" applyFill="1"/>
    <xf numFmtId="0" fontId="1" fillId="0" borderId="13" xfId="0" applyFont="1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/>
    <xf numFmtId="0" fontId="0" fillId="3" borderId="12" xfId="0" applyFill="1" applyBorder="1"/>
    <xf numFmtId="0" fontId="6" fillId="3" borderId="12" xfId="0" applyFont="1" applyFill="1" applyBorder="1"/>
    <xf numFmtId="0" fontId="0" fillId="3" borderId="2" xfId="0" applyFill="1" applyBorder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11" xfId="0" applyFont="1" applyBorder="1"/>
    <xf numFmtId="0" fontId="1" fillId="0" borderId="23" xfId="0" applyFont="1" applyBorder="1"/>
    <xf numFmtId="0" fontId="1" fillId="0" borderId="24" xfId="0" applyFont="1" applyBorder="1"/>
    <xf numFmtId="2" fontId="1" fillId="0" borderId="24" xfId="0" applyNumberFormat="1" applyFont="1" applyBorder="1"/>
    <xf numFmtId="2" fontId="1" fillId="0" borderId="25" xfId="0" applyNumberFormat="1" applyFont="1" applyBorder="1"/>
    <xf numFmtId="0" fontId="1" fillId="0" borderId="32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" fillId="0" borderId="38" xfId="0" applyFont="1" applyBorder="1" applyAlignment="1">
      <alignment horizontal="center" wrapText="1"/>
    </xf>
    <xf numFmtId="164" fontId="5" fillId="0" borderId="40" xfId="0" applyNumberFormat="1" applyFont="1" applyBorder="1" applyAlignment="1">
      <alignment horizontal="right" vertical="top" shrinkToFit="1"/>
    </xf>
    <xf numFmtId="164" fontId="5" fillId="0" borderId="42" xfId="0" applyNumberFormat="1" applyFont="1" applyBorder="1" applyAlignment="1">
      <alignment horizontal="right" vertical="top" shrinkToFit="1"/>
    </xf>
    <xf numFmtId="164" fontId="5" fillId="0" borderId="43" xfId="0" applyNumberFormat="1" applyFont="1" applyBorder="1" applyAlignment="1">
      <alignment horizontal="right" vertical="top" shrinkToFit="1"/>
    </xf>
    <xf numFmtId="164" fontId="5" fillId="0" borderId="44" xfId="0" applyNumberFormat="1" applyFont="1" applyBorder="1" applyAlignment="1">
      <alignment horizontal="right" vertical="top" shrinkToFit="1"/>
    </xf>
    <xf numFmtId="164" fontId="5" fillId="0" borderId="45" xfId="0" applyNumberFormat="1" applyFont="1" applyBorder="1" applyAlignment="1">
      <alignment horizontal="right" vertical="top" shrinkToFit="1"/>
    </xf>
    <xf numFmtId="0" fontId="1" fillId="0" borderId="28" xfId="0" applyFont="1" applyBorder="1"/>
    <xf numFmtId="0" fontId="1" fillId="0" borderId="29" xfId="0" applyFont="1" applyBorder="1" applyAlignment="1">
      <alignment wrapText="1"/>
    </xf>
    <xf numFmtId="0" fontId="0" fillId="0" borderId="19" xfId="0" applyBorder="1"/>
    <xf numFmtId="0" fontId="7" fillId="0" borderId="0" xfId="0" applyFont="1" applyAlignment="1">
      <alignment wrapText="1"/>
    </xf>
    <xf numFmtId="0" fontId="0" fillId="0" borderId="22" xfId="0" applyBorder="1"/>
    <xf numFmtId="0" fontId="9" fillId="0" borderId="18" xfId="0" applyFont="1" applyBorder="1" applyAlignment="1">
      <alignment horizontal="left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/>
    </xf>
    <xf numFmtId="0" fontId="1" fillId="0" borderId="57" xfId="0" applyFont="1" applyBorder="1"/>
    <xf numFmtId="0" fontId="1" fillId="0" borderId="6" xfId="0" applyFont="1" applyBorder="1"/>
    <xf numFmtId="0" fontId="1" fillId="0" borderId="58" xfId="0" applyFont="1" applyBorder="1" applyAlignment="1">
      <alignment wrapText="1"/>
    </xf>
    <xf numFmtId="2" fontId="0" fillId="0" borderId="0" xfId="0" applyNumberFormat="1"/>
    <xf numFmtId="0" fontId="0" fillId="0" borderId="15" xfId="0" applyBorder="1"/>
    <xf numFmtId="0" fontId="1" fillId="0" borderId="16" xfId="0" applyFont="1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" xfId="0" applyBorder="1"/>
    <xf numFmtId="0" fontId="0" fillId="0" borderId="58" xfId="0" applyBorder="1"/>
    <xf numFmtId="0" fontId="0" fillId="0" borderId="62" xfId="0" applyBorder="1"/>
    <xf numFmtId="0" fontId="0" fillId="0" borderId="11" xfId="0" applyBorder="1"/>
    <xf numFmtId="0" fontId="0" fillId="0" borderId="29" xfId="0" applyBorder="1"/>
    <xf numFmtId="0" fontId="0" fillId="0" borderId="57" xfId="0" applyBorder="1"/>
    <xf numFmtId="0" fontId="0" fillId="0" borderId="30" xfId="0" applyBorder="1"/>
    <xf numFmtId="0" fontId="0" fillId="0" borderId="54" xfId="0" applyBorder="1"/>
    <xf numFmtId="0" fontId="0" fillId="0" borderId="31" xfId="0" applyBorder="1"/>
    <xf numFmtId="0" fontId="0" fillId="0" borderId="63" xfId="0" applyBorder="1"/>
    <xf numFmtId="0" fontId="0" fillId="4" borderId="0" xfId="0" applyFill="1"/>
    <xf numFmtId="0" fontId="0" fillId="2" borderId="0" xfId="0" applyFill="1"/>
    <xf numFmtId="0" fontId="8" fillId="0" borderId="33" xfId="2" applyBorder="1"/>
    <xf numFmtId="0" fontId="8" fillId="0" borderId="30" xfId="2" applyBorder="1"/>
    <xf numFmtId="0" fontId="8" fillId="0" borderId="37" xfId="2" applyBorder="1"/>
    <xf numFmtId="0" fontId="8" fillId="0" borderId="39" xfId="2" applyBorder="1"/>
    <xf numFmtId="0" fontId="10" fillId="0" borderId="0" xfId="0" applyFont="1"/>
    <xf numFmtId="0" fontId="8" fillId="0" borderId="0" xfId="2" applyBorder="1"/>
    <xf numFmtId="0" fontId="0" fillId="0" borderId="41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0" borderId="53" xfId="0" applyFont="1" applyBorder="1" applyAlignment="1">
      <alignment wrapText="1"/>
    </xf>
    <xf numFmtId="0" fontId="0" fillId="0" borderId="3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Border="1"/>
    <xf numFmtId="0" fontId="1" fillId="0" borderId="15" xfId="0" applyFont="1" applyBorder="1"/>
    <xf numFmtId="0" fontId="0" fillId="0" borderId="3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8" xfId="0" applyBorder="1"/>
    <xf numFmtId="0" fontId="0" fillId="0" borderId="5" xfId="0" applyBorder="1"/>
    <xf numFmtId="0" fontId="0" fillId="0" borderId="56" xfId="0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9" xfId="0" applyNumberForma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4" xfId="0" applyBorder="1"/>
    <xf numFmtId="0" fontId="0" fillId="0" borderId="41" xfId="0" applyBorder="1"/>
    <xf numFmtId="0" fontId="0" fillId="0" borderId="35" xfId="0" applyBorder="1"/>
    <xf numFmtId="0" fontId="0" fillId="0" borderId="20" xfId="0" applyBorder="1"/>
    <xf numFmtId="2" fontId="0" fillId="0" borderId="21" xfId="0" applyNumberFormat="1" applyBorder="1"/>
    <xf numFmtId="2" fontId="0" fillId="0" borderId="22" xfId="0" applyNumberFormat="1" applyBorder="1"/>
    <xf numFmtId="0" fontId="0" fillId="0" borderId="18" xfId="0" applyBorder="1" applyAlignment="1">
      <alignment horizontal="left"/>
    </xf>
    <xf numFmtId="164" fontId="9" fillId="0" borderId="42" xfId="0" applyNumberFormat="1" applyFont="1" applyBorder="1" applyAlignment="1">
      <alignment horizontal="right" vertical="top" shrinkToFit="1"/>
    </xf>
    <xf numFmtId="164" fontId="9" fillId="0" borderId="40" xfId="0" applyNumberFormat="1" applyFont="1" applyBorder="1" applyAlignment="1">
      <alignment horizontal="right" vertical="top" shrinkToFit="1"/>
    </xf>
    <xf numFmtId="164" fontId="9" fillId="0" borderId="43" xfId="0" applyNumberFormat="1" applyFont="1" applyBorder="1" applyAlignment="1">
      <alignment horizontal="right" vertical="top" shrinkToFit="1"/>
    </xf>
    <xf numFmtId="164" fontId="9" fillId="0" borderId="44" xfId="0" applyNumberFormat="1" applyFont="1" applyBorder="1" applyAlignment="1">
      <alignment horizontal="right" vertical="top" shrinkToFit="1"/>
    </xf>
    <xf numFmtId="164" fontId="9" fillId="0" borderId="9" xfId="0" applyNumberFormat="1" applyFont="1" applyBorder="1" applyAlignment="1">
      <alignment horizontal="right" vertical="top" shrinkToFit="1"/>
    </xf>
    <xf numFmtId="164" fontId="9" fillId="0" borderId="45" xfId="0" applyNumberFormat="1" applyFont="1" applyBorder="1" applyAlignment="1">
      <alignment horizontal="right" vertical="top" shrinkToFit="1"/>
    </xf>
    <xf numFmtId="165" fontId="9" fillId="0" borderId="45" xfId="0" applyNumberFormat="1" applyFont="1" applyBorder="1" applyAlignment="1">
      <alignment horizontal="right" vertical="top" shrinkToFit="1"/>
    </xf>
    <xf numFmtId="164" fontId="9" fillId="0" borderId="46" xfId="0" applyNumberFormat="1" applyFont="1" applyBorder="1" applyAlignment="1">
      <alignment horizontal="right" vertical="top" shrinkToFit="1"/>
    </xf>
    <xf numFmtId="164" fontId="9" fillId="0" borderId="10" xfId="0" applyNumberFormat="1" applyFont="1" applyBorder="1" applyAlignment="1">
      <alignment horizontal="right" vertical="top" shrinkToFit="1"/>
    </xf>
    <xf numFmtId="165" fontId="9" fillId="0" borderId="47" xfId="0" applyNumberFormat="1" applyFont="1" applyBorder="1" applyAlignment="1">
      <alignment horizontal="right" vertical="top" shrinkToFit="1"/>
    </xf>
    <xf numFmtId="164" fontId="9" fillId="0" borderId="48" xfId="0" applyNumberFormat="1" applyFont="1" applyBorder="1" applyAlignment="1">
      <alignment horizontal="right" vertical="top" shrinkToFit="1"/>
    </xf>
    <xf numFmtId="164" fontId="9" fillId="0" borderId="8" xfId="0" applyNumberFormat="1" applyFont="1" applyBorder="1" applyAlignment="1">
      <alignment horizontal="right" vertical="top" shrinkToFit="1"/>
    </xf>
    <xf numFmtId="165" fontId="9" fillId="0" borderId="49" xfId="0" applyNumberFormat="1" applyFont="1" applyBorder="1" applyAlignment="1">
      <alignment horizontal="right" vertical="top" shrinkToFit="1"/>
    </xf>
    <xf numFmtId="164" fontId="9" fillId="0" borderId="50" xfId="0" applyNumberFormat="1" applyFont="1" applyBorder="1" applyAlignment="1">
      <alignment horizontal="right" vertical="top" shrinkToFit="1"/>
    </xf>
    <xf numFmtId="164" fontId="9" fillId="0" borderId="51" xfId="0" applyNumberFormat="1" applyFont="1" applyBorder="1" applyAlignment="1">
      <alignment horizontal="right" vertical="top" shrinkToFit="1"/>
    </xf>
    <xf numFmtId="165" fontId="9" fillId="0" borderId="52" xfId="0" applyNumberFormat="1" applyFont="1" applyBorder="1" applyAlignment="1">
      <alignment horizontal="right" vertical="top" shrinkToFit="1"/>
    </xf>
    <xf numFmtId="0" fontId="1" fillId="0" borderId="2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1" fillId="3" borderId="34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0" fillId="0" borderId="0" xfId="0" applyAlignment="1">
      <alignment wrapText="1"/>
    </xf>
    <xf numFmtId="2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2" fontId="1" fillId="3" borderId="17" xfId="0" applyNumberFormat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A3330FFF-DD81-4035-865F-2BDB4778FF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17</xdr:row>
      <xdr:rowOff>0</xdr:rowOff>
    </xdr:from>
    <xdr:to>
      <xdr:col>15</xdr:col>
      <xdr:colOff>627826</xdr:colOff>
      <xdr:row>44</xdr:row>
      <xdr:rowOff>85071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C5E3B-4F46-4F5B-B936-512B8E3F5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0" y="3905250"/>
          <a:ext cx="6590476" cy="52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</xdr:row>
      <xdr:rowOff>0</xdr:rowOff>
    </xdr:from>
    <xdr:to>
      <xdr:col>13</xdr:col>
      <xdr:colOff>1066025</xdr:colOff>
      <xdr:row>41</xdr:row>
      <xdr:rowOff>75548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C92CF6-0E84-4261-8F45-DF8657834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67000"/>
          <a:ext cx="6200000" cy="52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104775</xdr:rowOff>
    </xdr:from>
    <xdr:to>
      <xdr:col>14</xdr:col>
      <xdr:colOff>65883</xdr:colOff>
      <xdr:row>48</xdr:row>
      <xdr:rowOff>132704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828D3-FAF8-4387-8043-F7AFF6892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8875" y="4171950"/>
          <a:ext cx="6333333" cy="51714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21</xdr:row>
      <xdr:rowOff>0</xdr:rowOff>
    </xdr:from>
    <xdr:to>
      <xdr:col>16</xdr:col>
      <xdr:colOff>490753</xdr:colOff>
      <xdr:row>50</xdr:row>
      <xdr:rowOff>18357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900FE0-60D2-41B9-A016-54A487F76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7891" y="5632174"/>
          <a:ext cx="6561905" cy="55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542925</xdr:colOff>
      <xdr:row>21</xdr:row>
      <xdr:rowOff>161925</xdr:rowOff>
    </xdr:from>
    <xdr:to>
      <xdr:col>14</xdr:col>
      <xdr:colOff>1075554</xdr:colOff>
      <xdr:row>48</xdr:row>
      <xdr:rowOff>170806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B8EFC-5914-470F-BBC2-385E165E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4248150"/>
          <a:ext cx="6171429" cy="5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Users/ADVAN/Downloads/FORGEBoreholeSurveys/56-32%20EOWR%20-%20Final%2022%20July%202021.pdf" TargetMode="External"/><Relationship Id="rId2" Type="http://schemas.openxmlformats.org/officeDocument/2006/relationships/hyperlink" Target="../../../../../../../Users/ADVAN/Downloads/FORGEBoreholeSurveys/16A(78)-32%20Survey.xlsx" TargetMode="External"/><Relationship Id="rId1" Type="http://schemas.openxmlformats.org/officeDocument/2006/relationships/hyperlink" Target="../../../../../../../Users/ADVAN/Downloads/FORGEBoreholeSurveys/FORGE%20Pads%20and%20Seismic%20Locations.csv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../../../../../../../Users/ADVAN/Downloads/FORGEBoreholeSurveys/FORGE%20directional%20surveys.xlsx" TargetMode="External"/><Relationship Id="rId4" Type="http://schemas.openxmlformats.org/officeDocument/2006/relationships/hyperlink" Target="../../../../../../../Users/ADVAN/Downloads/FORGEBoreholeSurveys/Directional_Survey_well_58_32/DirectionalSurveyRpt_17102710300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662B-2E9C-4EDA-A51A-87893936CCB2}">
  <dimension ref="B1:P81"/>
  <sheetViews>
    <sheetView workbookViewId="0">
      <selection activeCell="H20" sqref="H20"/>
    </sheetView>
  </sheetViews>
  <sheetFormatPr defaultRowHeight="14.5" x14ac:dyDescent="0.35"/>
  <cols>
    <col min="1" max="1" width="8.81640625"/>
    <col min="2" max="2" width="25.7265625" customWidth="1"/>
    <col min="3" max="8" width="20.7265625" customWidth="1"/>
    <col min="10" max="10" width="23.26953125" bestFit="1" customWidth="1"/>
    <col min="11" max="11" width="10.1796875" customWidth="1"/>
    <col min="17" max="17" width="16.26953125" customWidth="1"/>
    <col min="18" max="20" width="12" bestFit="1" customWidth="1"/>
    <col min="21" max="21" width="12.7265625" bestFit="1" customWidth="1"/>
    <col min="22" max="22" width="10" bestFit="1" customWidth="1"/>
    <col min="23" max="23" width="12.453125" bestFit="1" customWidth="1"/>
    <col min="24" max="24" width="81.81640625" bestFit="1" customWidth="1"/>
  </cols>
  <sheetData>
    <row r="1" spans="2:16" ht="23.65" customHeight="1" x14ac:dyDescent="0.55000000000000004">
      <c r="B1" s="123" t="s">
        <v>132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</row>
    <row r="2" spans="2:16" x14ac:dyDescent="0.35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</row>
    <row r="3" spans="2:16" x14ac:dyDescent="0.35">
      <c r="B3" s="124" t="s">
        <v>74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</row>
    <row r="4" spans="2:16" x14ac:dyDescent="0.35">
      <c r="B4" s="124" t="s">
        <v>129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</row>
    <row r="5" spans="2:16" x14ac:dyDescent="0.35">
      <c r="B5" s="124" t="s">
        <v>75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</row>
    <row r="6" spans="2:16" x14ac:dyDescent="0.35">
      <c r="B6" t="s">
        <v>130</v>
      </c>
    </row>
    <row r="7" spans="2:16" x14ac:dyDescent="0.35">
      <c r="B7" t="s">
        <v>131</v>
      </c>
    </row>
    <row r="8" spans="2:16" x14ac:dyDescent="0.35">
      <c r="B8" t="s">
        <v>138</v>
      </c>
    </row>
    <row r="9" spans="2:16" x14ac:dyDescent="0.35">
      <c r="B9" t="s">
        <v>152</v>
      </c>
    </row>
    <row r="11" spans="2:16" x14ac:dyDescent="0.35">
      <c r="B11" s="21" t="s">
        <v>78</v>
      </c>
      <c r="C11" t="s">
        <v>92</v>
      </c>
    </row>
    <row r="12" spans="2:16" ht="15" thickBot="1" x14ac:dyDescent="0.4">
      <c r="B12" s="21"/>
    </row>
    <row r="13" spans="2:16" ht="15" thickBot="1" x14ac:dyDescent="0.4">
      <c r="B13" s="119" t="s">
        <v>79</v>
      </c>
      <c r="C13" s="120"/>
      <c r="D13" s="120"/>
      <c r="E13" s="120"/>
      <c r="F13" s="120"/>
      <c r="G13" s="120"/>
      <c r="H13" s="121"/>
      <c r="K13" s="125" t="s">
        <v>111</v>
      </c>
      <c r="L13" s="125"/>
      <c r="M13" s="125"/>
      <c r="N13" s="125"/>
    </row>
    <row r="14" spans="2:16" ht="15" thickBot="1" x14ac:dyDescent="0.4">
      <c r="B14" s="27" t="s">
        <v>76</v>
      </c>
      <c r="C14" s="28" t="s">
        <v>140</v>
      </c>
      <c r="D14" s="29" t="s">
        <v>80</v>
      </c>
      <c r="E14" s="29" t="s">
        <v>82</v>
      </c>
      <c r="F14" s="30" t="s">
        <v>126</v>
      </c>
      <c r="G14" s="30" t="s">
        <v>87</v>
      </c>
      <c r="H14" s="20"/>
      <c r="I14" s="20"/>
      <c r="J14" s="20"/>
      <c r="K14" s="125"/>
      <c r="L14" s="125"/>
      <c r="M14" s="125"/>
      <c r="N14" s="125"/>
      <c r="O14" s="20"/>
    </row>
    <row r="15" spans="2:16" ht="15" thickBot="1" x14ac:dyDescent="0.4">
      <c r="B15" s="69" t="s">
        <v>73</v>
      </c>
      <c r="C15" s="70" t="s">
        <v>139</v>
      </c>
      <c r="D15" s="71" t="s">
        <v>81</v>
      </c>
      <c r="E15" s="71" t="s">
        <v>86</v>
      </c>
      <c r="F15" s="72" t="s">
        <v>127</v>
      </c>
      <c r="G15" s="72" t="s">
        <v>88</v>
      </c>
      <c r="K15" s="48" t="s">
        <v>110</v>
      </c>
      <c r="L15" s="51" t="s">
        <v>114</v>
      </c>
    </row>
    <row r="16" spans="2:16" x14ac:dyDescent="0.35">
      <c r="B16" s="74"/>
      <c r="C16" s="74"/>
      <c r="D16" s="74"/>
      <c r="E16" s="74"/>
      <c r="F16" s="74"/>
      <c r="G16" s="74"/>
      <c r="K16" s="83"/>
      <c r="L16" s="38"/>
    </row>
    <row r="17" spans="2:12" x14ac:dyDescent="0.35">
      <c r="B17" s="73" t="s">
        <v>106</v>
      </c>
      <c r="C17" s="74"/>
      <c r="D17" s="74"/>
      <c r="E17" s="74"/>
      <c r="F17" s="74"/>
      <c r="G17" s="73"/>
      <c r="H17" s="73" t="s">
        <v>106</v>
      </c>
      <c r="K17" s="102" t="s">
        <v>82</v>
      </c>
      <c r="L17" s="38">
        <v>21.5</v>
      </c>
    </row>
    <row r="18" spans="2:12" ht="15.75" customHeight="1" thickBot="1" x14ac:dyDescent="0.4">
      <c r="K18" s="41" t="s">
        <v>107</v>
      </c>
      <c r="L18" s="38">
        <v>5.7</v>
      </c>
    </row>
    <row r="19" spans="2:12" ht="15.75" customHeight="1" thickBot="1" x14ac:dyDescent="0.4">
      <c r="C19" s="75" t="s">
        <v>96</v>
      </c>
      <c r="D19" s="75" t="s">
        <v>103</v>
      </c>
      <c r="E19" s="75" t="s">
        <v>11</v>
      </c>
      <c r="F19" s="75" t="s">
        <v>12</v>
      </c>
      <c r="G19" s="76" t="s">
        <v>13</v>
      </c>
      <c r="H19" s="76" t="s">
        <v>13</v>
      </c>
      <c r="K19" s="41" t="s">
        <v>108</v>
      </c>
      <c r="L19" s="38">
        <v>5.7</v>
      </c>
    </row>
    <row r="20" spans="2:12" ht="29.5" thickBot="1" x14ac:dyDescent="0.4">
      <c r="B20" s="77" t="s">
        <v>93</v>
      </c>
      <c r="C20" s="78">
        <f t="shared" ref="C20:F20" si="0">C39</f>
        <v>334641.18910000002</v>
      </c>
      <c r="D20" s="79">
        <f t="shared" si="0"/>
        <v>4263443.693</v>
      </c>
      <c r="E20" s="79">
        <f t="shared" si="0"/>
        <v>38.504021469999998</v>
      </c>
      <c r="F20" s="79">
        <f t="shared" si="0"/>
        <v>-112.8963897</v>
      </c>
      <c r="G20" s="79">
        <f>F39</f>
        <v>-112.8963897</v>
      </c>
      <c r="H20" s="79">
        <f>G39</f>
        <v>1650.0248999999999</v>
      </c>
      <c r="K20" s="41" t="s">
        <v>109</v>
      </c>
      <c r="L20" s="38">
        <v>30.4</v>
      </c>
    </row>
    <row r="21" spans="2:12" ht="15" thickBot="1" x14ac:dyDescent="0.4">
      <c r="B21" s="48"/>
      <c r="C21" s="75" t="s">
        <v>99</v>
      </c>
      <c r="D21" s="75" t="s">
        <v>102</v>
      </c>
      <c r="E21" s="75" t="s">
        <v>11</v>
      </c>
      <c r="F21" s="75" t="s">
        <v>12</v>
      </c>
      <c r="G21" s="76" t="s">
        <v>13</v>
      </c>
      <c r="H21" s="76" t="s">
        <v>13</v>
      </c>
      <c r="K21" s="42" t="s">
        <v>80</v>
      </c>
      <c r="L21" s="38">
        <v>30.4</v>
      </c>
    </row>
    <row r="22" spans="2:12" ht="29.5" thickBot="1" x14ac:dyDescent="0.4">
      <c r="B22" s="77" t="s">
        <v>93</v>
      </c>
      <c r="C22" s="80">
        <f>C20/0.3048</f>
        <v>1097904.1637139108</v>
      </c>
      <c r="D22" s="81">
        <f>D20/0.3048</f>
        <v>13987676.158136481</v>
      </c>
      <c r="E22" s="81">
        <f t="shared" ref="E22:F22" si="1">E39</f>
        <v>38.504021469999998</v>
      </c>
      <c r="F22" s="81">
        <f t="shared" si="1"/>
        <v>-112.8963897</v>
      </c>
      <c r="G22" s="79">
        <f>G20/0.3048</f>
        <v>-370.39497933070862</v>
      </c>
      <c r="H22" s="79">
        <f>H20/0.3048</f>
        <v>5413.4675196850385</v>
      </c>
      <c r="K22" s="43" t="s">
        <v>87</v>
      </c>
      <c r="L22" s="40">
        <v>30.4</v>
      </c>
    </row>
    <row r="23" spans="2:12" ht="18.5" x14ac:dyDescent="0.45">
      <c r="B23" s="39"/>
    </row>
    <row r="24" spans="2:12" ht="18.5" x14ac:dyDescent="0.45">
      <c r="B24" s="39"/>
    </row>
    <row r="26" spans="2:12" ht="29" x14ac:dyDescent="0.35">
      <c r="B26" s="6" t="s">
        <v>77</v>
      </c>
      <c r="C26" t="s">
        <v>90</v>
      </c>
      <c r="D26">
        <f>C39</f>
        <v>334641.18910000002</v>
      </c>
      <c r="E26">
        <f>D39</f>
        <v>4263443.693</v>
      </c>
      <c r="F26">
        <f>G39</f>
        <v>1650.0248999999999</v>
      </c>
    </row>
    <row r="27" spans="2:12" x14ac:dyDescent="0.35">
      <c r="B27" t="s">
        <v>2</v>
      </c>
      <c r="C27">
        <f>1097896.92*0.3048</f>
        <v>334638.98121599999</v>
      </c>
      <c r="D27">
        <f>D26-C27</f>
        <v>2.2078840000322089</v>
      </c>
      <c r="E27">
        <f>E26-C28</f>
        <v>9.4360400000587106</v>
      </c>
      <c r="F27">
        <f>F26-C29*0.3048</f>
        <v>-7.5600000036502024E-4</v>
      </c>
      <c r="I27" s="1"/>
    </row>
    <row r="28" spans="2:12" x14ac:dyDescent="0.35">
      <c r="B28" t="s">
        <v>1</v>
      </c>
      <c r="C28">
        <f>13987645.2*0.3048</f>
        <v>4263434.2569599999</v>
      </c>
      <c r="D28" s="122" t="s">
        <v>91</v>
      </c>
      <c r="E28" s="122"/>
      <c r="F28" s="122"/>
      <c r="I28" s="1"/>
    </row>
    <row r="29" spans="2:12" x14ac:dyDescent="0.35">
      <c r="B29" t="s">
        <v>0</v>
      </c>
      <c r="C29">
        <v>5413.47</v>
      </c>
    </row>
    <row r="31" spans="2:12" ht="23.5" x14ac:dyDescent="0.55000000000000004">
      <c r="B31" s="16"/>
      <c r="C31" s="17"/>
      <c r="D31" s="17"/>
      <c r="E31" s="18" t="s">
        <v>73</v>
      </c>
      <c r="F31" s="17"/>
      <c r="G31" s="17"/>
      <c r="H31" s="17"/>
      <c r="I31" s="19"/>
    </row>
    <row r="32" spans="2:12" x14ac:dyDescent="0.35">
      <c r="B32" s="8" t="s">
        <v>7</v>
      </c>
      <c r="I32" s="9"/>
    </row>
    <row r="33" spans="2:9" ht="22.9" customHeight="1" x14ac:dyDescent="0.35">
      <c r="B33" s="8"/>
      <c r="I33" s="9"/>
    </row>
    <row r="34" spans="2:9" x14ac:dyDescent="0.35">
      <c r="B34" s="8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  <c r="I34" s="9" t="s">
        <v>15</v>
      </c>
    </row>
    <row r="35" spans="2:9" x14ac:dyDescent="0.35">
      <c r="B35" s="8" t="s">
        <v>16</v>
      </c>
      <c r="C35">
        <v>334713.22769999999</v>
      </c>
      <c r="D35">
        <v>4263489.3899999997</v>
      </c>
      <c r="E35">
        <v>38.504446450000003</v>
      </c>
      <c r="F35">
        <v>-112.8955747</v>
      </c>
      <c r="G35">
        <v>1650.0900999999999</v>
      </c>
      <c r="H35" t="s">
        <v>17</v>
      </c>
      <c r="I35" s="9" t="s">
        <v>18</v>
      </c>
    </row>
    <row r="36" spans="2:9" x14ac:dyDescent="0.35">
      <c r="B36" s="8" t="s">
        <v>19</v>
      </c>
      <c r="C36">
        <v>334596.40100000001</v>
      </c>
      <c r="D36">
        <v>4263569.0240000002</v>
      </c>
      <c r="E36">
        <v>38.505142030000002</v>
      </c>
      <c r="F36">
        <v>-112.89693269999999</v>
      </c>
      <c r="G36">
        <v>1648.8839</v>
      </c>
      <c r="H36" t="s">
        <v>17</v>
      </c>
      <c r="I36" s="9" t="s">
        <v>18</v>
      </c>
    </row>
    <row r="37" spans="2:9" x14ac:dyDescent="0.35">
      <c r="B37" s="8" t="s">
        <v>20</v>
      </c>
      <c r="C37">
        <v>334687.5416</v>
      </c>
      <c r="D37">
        <v>4263380.6639999999</v>
      </c>
      <c r="E37">
        <v>38.50346236</v>
      </c>
      <c r="F37">
        <v>-112.8958435</v>
      </c>
      <c r="G37">
        <v>1649.8054</v>
      </c>
      <c r="H37" t="s">
        <v>17</v>
      </c>
      <c r="I37" s="9" t="s">
        <v>18</v>
      </c>
    </row>
    <row r="38" spans="2:9" x14ac:dyDescent="0.35">
      <c r="B38" s="8" t="s">
        <v>21</v>
      </c>
      <c r="C38">
        <v>334556.6323</v>
      </c>
      <c r="D38">
        <v>4263416.4709999999</v>
      </c>
      <c r="E38">
        <v>38.503760579999998</v>
      </c>
      <c r="F38">
        <v>-112.8973525</v>
      </c>
      <c r="G38">
        <v>1649.1617000000001</v>
      </c>
      <c r="H38" t="s">
        <v>17</v>
      </c>
      <c r="I38" s="9" t="s">
        <v>18</v>
      </c>
    </row>
    <row r="39" spans="2:9" x14ac:dyDescent="0.35">
      <c r="B39" s="10" t="s">
        <v>22</v>
      </c>
      <c r="C39" s="11">
        <v>334641.18910000002</v>
      </c>
      <c r="D39" s="11">
        <v>4263443.693</v>
      </c>
      <c r="E39" s="11">
        <v>38.504021469999998</v>
      </c>
      <c r="F39" s="11">
        <v>-112.8963897</v>
      </c>
      <c r="G39" s="11">
        <v>1650.0248999999999</v>
      </c>
      <c r="H39" s="11" t="s">
        <v>23</v>
      </c>
      <c r="I39" s="9"/>
    </row>
    <row r="40" spans="2:9" x14ac:dyDescent="0.35">
      <c r="B40" s="8" t="s">
        <v>24</v>
      </c>
      <c r="C40">
        <v>335557.22019999998</v>
      </c>
      <c r="D40">
        <v>4263459.1739999996</v>
      </c>
      <c r="E40">
        <v>38.504330520000003</v>
      </c>
      <c r="F40">
        <v>-112.8858932</v>
      </c>
      <c r="G40">
        <v>1661.6002000000001</v>
      </c>
      <c r="H40" t="s">
        <v>25</v>
      </c>
      <c r="I40" s="9" t="s">
        <v>26</v>
      </c>
    </row>
    <row r="41" spans="2:9" x14ac:dyDescent="0.35">
      <c r="B41" s="8" t="s">
        <v>27</v>
      </c>
      <c r="C41">
        <v>335457.44390000001</v>
      </c>
      <c r="D41">
        <v>4263462.3789999997</v>
      </c>
      <c r="E41">
        <v>38.50434096</v>
      </c>
      <c r="F41">
        <v>-112.88703769999999</v>
      </c>
      <c r="G41">
        <v>1661.4866999999999</v>
      </c>
      <c r="H41" t="s">
        <v>25</v>
      </c>
      <c r="I41" s="9" t="s">
        <v>18</v>
      </c>
    </row>
    <row r="42" spans="2:9" x14ac:dyDescent="0.35">
      <c r="B42" s="8" t="s">
        <v>28</v>
      </c>
      <c r="C42">
        <v>335548.66210000002</v>
      </c>
      <c r="D42">
        <v>4263405.3509999998</v>
      </c>
      <c r="E42">
        <v>38.503844139999998</v>
      </c>
      <c r="F42">
        <v>-112.8859787</v>
      </c>
      <c r="G42">
        <v>1656.5237</v>
      </c>
      <c r="H42" t="s">
        <v>25</v>
      </c>
      <c r="I42" s="9" t="s">
        <v>29</v>
      </c>
    </row>
    <row r="43" spans="2:9" x14ac:dyDescent="0.35">
      <c r="B43" s="8" t="s">
        <v>30</v>
      </c>
      <c r="C43">
        <v>335456.33610000001</v>
      </c>
      <c r="D43">
        <v>4263398.4160000002</v>
      </c>
      <c r="E43">
        <v>38.503764619999998</v>
      </c>
      <c r="F43">
        <v>-112.8870354</v>
      </c>
      <c r="G43">
        <v>1661.7950000000001</v>
      </c>
      <c r="H43" t="s">
        <v>25</v>
      </c>
      <c r="I43" s="9" t="s">
        <v>18</v>
      </c>
    </row>
    <row r="44" spans="2:9" x14ac:dyDescent="0.35">
      <c r="B44" s="12" t="s">
        <v>31</v>
      </c>
      <c r="C44" s="1">
        <v>335504.27870000002</v>
      </c>
      <c r="D44" s="1">
        <v>4263426.1890000002</v>
      </c>
      <c r="E44" s="1">
        <v>38.50402364</v>
      </c>
      <c r="F44" s="1">
        <v>-112.8864923</v>
      </c>
      <c r="G44" s="1">
        <v>1661.652</v>
      </c>
      <c r="H44" s="1" t="s">
        <v>23</v>
      </c>
      <c r="I44" s="9"/>
    </row>
    <row r="45" spans="2:9" x14ac:dyDescent="0.35">
      <c r="B45" s="8" t="s">
        <v>32</v>
      </c>
      <c r="C45">
        <v>335512.39760000003</v>
      </c>
      <c r="D45">
        <v>4263070.9529999997</v>
      </c>
      <c r="E45">
        <v>38.500825450000001</v>
      </c>
      <c r="F45">
        <v>-112.88631580000001</v>
      </c>
      <c r="G45">
        <v>1685.2112</v>
      </c>
      <c r="H45" t="s">
        <v>17</v>
      </c>
      <c r="I45" s="9" t="s">
        <v>18</v>
      </c>
    </row>
    <row r="46" spans="2:9" x14ac:dyDescent="0.35">
      <c r="B46" s="8" t="s">
        <v>33</v>
      </c>
      <c r="C46">
        <v>335366.10210000002</v>
      </c>
      <c r="D46">
        <v>4263068.517</v>
      </c>
      <c r="E46">
        <v>38.500776479999999</v>
      </c>
      <c r="F46">
        <v>-112.88799210000001</v>
      </c>
      <c r="G46">
        <v>1684.8862999999999</v>
      </c>
      <c r="H46" t="s">
        <v>17</v>
      </c>
      <c r="I46" s="9" t="s">
        <v>18</v>
      </c>
    </row>
    <row r="47" spans="2:9" x14ac:dyDescent="0.35">
      <c r="B47" s="8" t="s">
        <v>34</v>
      </c>
      <c r="C47">
        <v>335512.67680000002</v>
      </c>
      <c r="D47">
        <v>4262997.5250000004</v>
      </c>
      <c r="E47">
        <v>38.500164120000001</v>
      </c>
      <c r="F47">
        <v>-112.8862953</v>
      </c>
      <c r="G47">
        <v>1684.9264000000001</v>
      </c>
      <c r="H47" t="s">
        <v>17</v>
      </c>
      <c r="I47" s="9" t="s">
        <v>18</v>
      </c>
    </row>
    <row r="48" spans="2:9" x14ac:dyDescent="0.35">
      <c r="B48" s="8" t="s">
        <v>35</v>
      </c>
      <c r="C48">
        <v>335361.58909999998</v>
      </c>
      <c r="D48">
        <v>4263002.983</v>
      </c>
      <c r="E48">
        <v>38.500185360000003</v>
      </c>
      <c r="F48">
        <v>-112.8880284</v>
      </c>
      <c r="G48">
        <v>1684.6068</v>
      </c>
      <c r="H48" t="s">
        <v>17</v>
      </c>
      <c r="I48" s="9" t="s">
        <v>18</v>
      </c>
    </row>
    <row r="49" spans="2:9" x14ac:dyDescent="0.35">
      <c r="B49" s="12" t="s">
        <v>36</v>
      </c>
      <c r="C49" s="1">
        <v>335450.98910000001</v>
      </c>
      <c r="D49" s="1">
        <v>4263037.9060000004</v>
      </c>
      <c r="E49" s="1">
        <v>38.500516439999998</v>
      </c>
      <c r="F49" s="1">
        <v>-112.8870119</v>
      </c>
      <c r="G49" s="1">
        <v>1684.7724000000001</v>
      </c>
      <c r="H49" s="1" t="s">
        <v>23</v>
      </c>
      <c r="I49" s="9"/>
    </row>
    <row r="50" spans="2:9" x14ac:dyDescent="0.35">
      <c r="B50" s="8" t="s">
        <v>37</v>
      </c>
      <c r="C50">
        <v>335511.64319999999</v>
      </c>
      <c r="D50">
        <v>4263173.1660000002</v>
      </c>
      <c r="E50">
        <v>38.501745960000001</v>
      </c>
      <c r="F50">
        <v>-112.8863485</v>
      </c>
      <c r="G50">
        <v>1685.54</v>
      </c>
      <c r="H50" t="s">
        <v>17</v>
      </c>
      <c r="I50" s="9" t="s">
        <v>18</v>
      </c>
    </row>
    <row r="51" spans="2:9" x14ac:dyDescent="0.35">
      <c r="B51" s="8" t="s">
        <v>38</v>
      </c>
      <c r="C51">
        <v>335488.80369999999</v>
      </c>
      <c r="D51">
        <v>4263188.7439999999</v>
      </c>
      <c r="E51">
        <v>38.50188206</v>
      </c>
      <c r="F51">
        <v>-112.8866139</v>
      </c>
      <c r="G51">
        <v>1685.3770999999999</v>
      </c>
      <c r="H51" t="s">
        <v>17</v>
      </c>
      <c r="I51" s="9" t="s">
        <v>18</v>
      </c>
    </row>
    <row r="52" spans="2:9" x14ac:dyDescent="0.35">
      <c r="B52" s="8" t="s">
        <v>39</v>
      </c>
      <c r="C52">
        <v>335487.59340000001</v>
      </c>
      <c r="D52">
        <v>4263122.22</v>
      </c>
      <c r="E52">
        <v>38.501282639999999</v>
      </c>
      <c r="F52">
        <v>-112.88661209999999</v>
      </c>
      <c r="G52">
        <v>1685.6556</v>
      </c>
      <c r="H52" t="s">
        <v>17</v>
      </c>
      <c r="I52" s="9" t="s">
        <v>18</v>
      </c>
    </row>
    <row r="53" spans="2:9" x14ac:dyDescent="0.35">
      <c r="B53" s="8" t="s">
        <v>40</v>
      </c>
      <c r="C53">
        <v>335464.1128</v>
      </c>
      <c r="D53">
        <v>4263143.33</v>
      </c>
      <c r="E53">
        <v>38.501468449999997</v>
      </c>
      <c r="F53">
        <v>-112.88688620000001</v>
      </c>
      <c r="G53">
        <v>1685.4840999999999</v>
      </c>
      <c r="H53" t="s">
        <v>17</v>
      </c>
      <c r="I53" s="9" t="s">
        <v>18</v>
      </c>
    </row>
    <row r="54" spans="2:9" x14ac:dyDescent="0.35">
      <c r="B54" s="8" t="s">
        <v>41</v>
      </c>
      <c r="C54">
        <v>335805.73100000003</v>
      </c>
      <c r="D54">
        <v>4263011.0049999999</v>
      </c>
      <c r="E54">
        <v>38.500339609999997</v>
      </c>
      <c r="F54">
        <v>-112.88293950000001</v>
      </c>
      <c r="G54">
        <v>1702.0233000000001</v>
      </c>
      <c r="H54" t="s">
        <v>17</v>
      </c>
      <c r="I54" s="9" t="s">
        <v>18</v>
      </c>
    </row>
    <row r="55" spans="2:9" x14ac:dyDescent="0.35">
      <c r="B55" s="8" t="s">
        <v>42</v>
      </c>
      <c r="C55">
        <v>335768.20120000001</v>
      </c>
      <c r="D55">
        <v>4263014.352</v>
      </c>
      <c r="E55">
        <v>38.50036283</v>
      </c>
      <c r="F55">
        <v>-112.8833705</v>
      </c>
      <c r="G55">
        <v>1701.6925000000001</v>
      </c>
      <c r="H55" t="s">
        <v>17</v>
      </c>
      <c r="I55" s="9" t="s">
        <v>18</v>
      </c>
    </row>
    <row r="56" spans="2:9" x14ac:dyDescent="0.35">
      <c r="B56" s="8" t="s">
        <v>43</v>
      </c>
      <c r="C56">
        <v>335798.68459999998</v>
      </c>
      <c r="D56">
        <v>4262970.7130000005</v>
      </c>
      <c r="E56">
        <v>38.499975380000002</v>
      </c>
      <c r="F56">
        <v>-112.88301079999999</v>
      </c>
      <c r="G56">
        <v>1701.8918000000001</v>
      </c>
      <c r="H56" t="s">
        <v>17</v>
      </c>
      <c r="I56" s="9" t="s">
        <v>18</v>
      </c>
    </row>
    <row r="57" spans="2:9" x14ac:dyDescent="0.35">
      <c r="B57" s="8" t="s">
        <v>44</v>
      </c>
      <c r="C57">
        <v>335755.58390000003</v>
      </c>
      <c r="D57">
        <v>4262975.3150000004</v>
      </c>
      <c r="E57">
        <v>38.500008889999997</v>
      </c>
      <c r="F57">
        <v>-112.8835059</v>
      </c>
      <c r="G57">
        <v>1701.8317999999999</v>
      </c>
      <c r="H57" t="s">
        <v>17</v>
      </c>
      <c r="I57" s="9" t="s">
        <v>18</v>
      </c>
    </row>
    <row r="58" spans="2:9" x14ac:dyDescent="0.35">
      <c r="B58" s="12" t="s">
        <v>45</v>
      </c>
      <c r="C58" s="1">
        <v>335780.84090000001</v>
      </c>
      <c r="D58" s="1">
        <v>4262991.9879999999</v>
      </c>
      <c r="E58" s="1">
        <v>38.500163729999997</v>
      </c>
      <c r="F58" s="1">
        <v>-112.8832203</v>
      </c>
      <c r="G58" s="1">
        <v>1701.9196999999999</v>
      </c>
      <c r="H58" s="1" t="s">
        <v>23</v>
      </c>
      <c r="I58" s="9"/>
    </row>
    <row r="59" spans="2:9" x14ac:dyDescent="0.35">
      <c r="B59" s="8" t="s">
        <v>46</v>
      </c>
      <c r="C59">
        <v>335805.73100000003</v>
      </c>
      <c r="D59">
        <v>4263011.0049999999</v>
      </c>
      <c r="E59">
        <v>38.500339609999997</v>
      </c>
      <c r="F59">
        <v>-112.88293950000001</v>
      </c>
      <c r="G59">
        <v>1702.0233000000001</v>
      </c>
      <c r="H59" t="s">
        <v>17</v>
      </c>
      <c r="I59" s="9" t="s">
        <v>18</v>
      </c>
    </row>
    <row r="60" spans="2:9" x14ac:dyDescent="0.35">
      <c r="B60" s="8" t="s">
        <v>47</v>
      </c>
      <c r="C60">
        <v>335768.20120000001</v>
      </c>
      <c r="D60">
        <v>4263014.352</v>
      </c>
      <c r="E60">
        <v>38.50036283</v>
      </c>
      <c r="F60">
        <v>-112.8833705</v>
      </c>
      <c r="G60">
        <v>1701.6925000000001</v>
      </c>
      <c r="H60" t="s">
        <v>17</v>
      </c>
      <c r="I60" s="9" t="s">
        <v>18</v>
      </c>
    </row>
    <row r="61" spans="2:9" x14ac:dyDescent="0.35">
      <c r="B61" s="8" t="s">
        <v>48</v>
      </c>
      <c r="C61">
        <v>335798.68459999998</v>
      </c>
      <c r="D61">
        <v>4262970.7130000005</v>
      </c>
      <c r="E61">
        <v>38.499975380000002</v>
      </c>
      <c r="F61">
        <v>-112.88301079999999</v>
      </c>
      <c r="G61">
        <v>1701.8918000000001</v>
      </c>
      <c r="H61" t="s">
        <v>17</v>
      </c>
      <c r="I61" s="9" t="s">
        <v>18</v>
      </c>
    </row>
    <row r="62" spans="2:9" x14ac:dyDescent="0.35">
      <c r="B62" s="8" t="s">
        <v>49</v>
      </c>
      <c r="C62">
        <v>335755.58390000003</v>
      </c>
      <c r="D62">
        <v>4262975.3150000004</v>
      </c>
      <c r="E62">
        <v>38.500008889999997</v>
      </c>
      <c r="F62">
        <v>-112.8835059</v>
      </c>
      <c r="G62">
        <v>1701.8317999999999</v>
      </c>
      <c r="H62" t="s">
        <v>17</v>
      </c>
      <c r="I62" s="9" t="s">
        <v>18</v>
      </c>
    </row>
    <row r="63" spans="2:9" x14ac:dyDescent="0.35">
      <c r="B63" s="12" t="s">
        <v>50</v>
      </c>
      <c r="C63" s="1">
        <v>335780.84019999998</v>
      </c>
      <c r="D63" s="1">
        <v>4262991.9910000004</v>
      </c>
      <c r="E63" s="1">
        <v>38.500163749999999</v>
      </c>
      <c r="F63" s="1">
        <v>-112.8832204</v>
      </c>
      <c r="G63" s="1">
        <v>1701.9194</v>
      </c>
      <c r="H63" s="1" t="s">
        <v>23</v>
      </c>
      <c r="I63" s="9"/>
    </row>
    <row r="64" spans="2:9" x14ac:dyDescent="0.35">
      <c r="B64" s="12" t="s">
        <v>51</v>
      </c>
      <c r="C64" s="1">
        <v>335865.45</v>
      </c>
      <c r="D64" s="1">
        <v>4262983.5290000001</v>
      </c>
      <c r="E64" s="1">
        <v>38.500103129999999</v>
      </c>
      <c r="F64" s="1">
        <v>-112.8822486</v>
      </c>
      <c r="G64" s="1">
        <v>1705.6161999999999</v>
      </c>
      <c r="H64" s="1" t="s">
        <v>23</v>
      </c>
      <c r="I64" s="9"/>
    </row>
    <row r="65" spans="2:9" x14ac:dyDescent="0.35">
      <c r="B65" s="8" t="s">
        <v>52</v>
      </c>
      <c r="C65">
        <v>335922.10249999998</v>
      </c>
      <c r="D65">
        <v>4263005.9029999999</v>
      </c>
      <c r="E65">
        <v>38.500315090000001</v>
      </c>
      <c r="F65">
        <v>-112.88160449999999</v>
      </c>
      <c r="G65">
        <v>1705.6220000000001</v>
      </c>
      <c r="H65" t="s">
        <v>17</v>
      </c>
      <c r="I65" s="9" t="s">
        <v>18</v>
      </c>
    </row>
    <row r="66" spans="2:9" x14ac:dyDescent="0.35">
      <c r="B66" s="8" t="s">
        <v>53</v>
      </c>
      <c r="C66">
        <v>335822.37920000002</v>
      </c>
      <c r="D66">
        <v>4263006.9440000001</v>
      </c>
      <c r="E66">
        <v>38.500306100000003</v>
      </c>
      <c r="F66">
        <v>-112.8827477</v>
      </c>
      <c r="G66">
        <v>1705.4585</v>
      </c>
      <c r="H66" t="s">
        <v>17</v>
      </c>
      <c r="I66" s="9" t="s">
        <v>18</v>
      </c>
    </row>
    <row r="67" spans="2:9" x14ac:dyDescent="0.35">
      <c r="B67" s="8" t="s">
        <v>54</v>
      </c>
      <c r="C67">
        <v>335910.3971</v>
      </c>
      <c r="D67">
        <v>4262955.0080000004</v>
      </c>
      <c r="E67">
        <v>38.499854509999999</v>
      </c>
      <c r="F67">
        <v>-112.8817267</v>
      </c>
      <c r="G67">
        <v>1705.6088999999999</v>
      </c>
      <c r="H67" t="s">
        <v>17</v>
      </c>
      <c r="I67" s="9" t="s">
        <v>18</v>
      </c>
    </row>
    <row r="68" spans="2:9" x14ac:dyDescent="0.35">
      <c r="B68" s="8" t="s">
        <v>55</v>
      </c>
      <c r="C68">
        <v>335811.78009999997</v>
      </c>
      <c r="D68">
        <v>4262961.9179999996</v>
      </c>
      <c r="E68">
        <v>38.49989858</v>
      </c>
      <c r="F68">
        <v>-112.8828587</v>
      </c>
      <c r="G68">
        <v>1705.4558999999999</v>
      </c>
      <c r="H68" t="s">
        <v>17</v>
      </c>
      <c r="I68" s="9" t="s">
        <v>18</v>
      </c>
    </row>
    <row r="69" spans="2:9" x14ac:dyDescent="0.35">
      <c r="B69" s="8" t="s">
        <v>56</v>
      </c>
      <c r="C69">
        <v>335037.4976</v>
      </c>
      <c r="D69">
        <v>4261314.18</v>
      </c>
      <c r="E69">
        <v>38.484913980000002</v>
      </c>
      <c r="F69">
        <v>-112.8913452</v>
      </c>
      <c r="G69">
        <v>1694.5917999999999</v>
      </c>
      <c r="H69" t="s">
        <v>57</v>
      </c>
      <c r="I69" s="9"/>
    </row>
    <row r="70" spans="2:9" x14ac:dyDescent="0.35">
      <c r="B70" s="8" t="s">
        <v>58</v>
      </c>
      <c r="C70">
        <v>332907.36139999999</v>
      </c>
      <c r="D70">
        <v>4263849.0990000004</v>
      </c>
      <c r="E70">
        <v>38.507349390000002</v>
      </c>
      <c r="F70">
        <v>-112.91636029999999</v>
      </c>
      <c r="G70">
        <v>1584.624</v>
      </c>
      <c r="H70" t="s">
        <v>57</v>
      </c>
      <c r="I70" s="9"/>
    </row>
    <row r="71" spans="2:9" x14ac:dyDescent="0.35">
      <c r="B71" s="8" t="s">
        <v>59</v>
      </c>
      <c r="C71">
        <v>336033.84659999999</v>
      </c>
      <c r="D71">
        <v>4264451.5990000004</v>
      </c>
      <c r="E71">
        <v>38.513357419999998</v>
      </c>
      <c r="F71">
        <v>-112.88066240000001</v>
      </c>
      <c r="G71">
        <v>1697.4052999999999</v>
      </c>
      <c r="H71" t="s">
        <v>57</v>
      </c>
      <c r="I71" s="9"/>
    </row>
    <row r="72" spans="2:9" x14ac:dyDescent="0.35">
      <c r="B72" s="8" t="s">
        <v>60</v>
      </c>
      <c r="C72">
        <v>317095.26309999998</v>
      </c>
      <c r="D72">
        <v>4248776.9970000004</v>
      </c>
      <c r="E72">
        <v>38.368500150000003</v>
      </c>
      <c r="F72">
        <v>-113.0936734</v>
      </c>
      <c r="G72">
        <v>1637.7985000000001</v>
      </c>
      <c r="H72" t="s">
        <v>57</v>
      </c>
      <c r="I72" s="9"/>
    </row>
    <row r="73" spans="2:9" x14ac:dyDescent="0.35">
      <c r="B73" s="8" t="s">
        <v>61</v>
      </c>
      <c r="C73">
        <v>336719.24359999999</v>
      </c>
      <c r="D73">
        <v>4262402.28</v>
      </c>
      <c r="E73">
        <v>38.495024559999997</v>
      </c>
      <c r="F73">
        <v>-112.8723268</v>
      </c>
      <c r="G73">
        <v>1763.3513</v>
      </c>
      <c r="H73" t="s">
        <v>57</v>
      </c>
      <c r="I73" s="9"/>
    </row>
    <row r="74" spans="2:9" x14ac:dyDescent="0.35">
      <c r="B74" s="8" t="s">
        <v>62</v>
      </c>
      <c r="C74">
        <v>338425.13150000002</v>
      </c>
      <c r="D74">
        <v>4270671.6490000002</v>
      </c>
      <c r="E74">
        <v>38.56982069</v>
      </c>
      <c r="F74">
        <v>-112.854687</v>
      </c>
      <c r="G74">
        <v>1730.5481</v>
      </c>
      <c r="H74" t="s">
        <v>57</v>
      </c>
      <c r="I74" s="9"/>
    </row>
    <row r="75" spans="2:9" x14ac:dyDescent="0.35">
      <c r="B75" s="8" t="s">
        <v>63</v>
      </c>
      <c r="C75">
        <v>344101.35690000001</v>
      </c>
      <c r="D75">
        <v>4261689.7189999996</v>
      </c>
      <c r="E75">
        <v>38.489928429999999</v>
      </c>
      <c r="F75">
        <v>-112.78755719999999</v>
      </c>
      <c r="G75">
        <v>2261.3930999999998</v>
      </c>
      <c r="H75" t="s">
        <v>57</v>
      </c>
      <c r="I75" s="9"/>
    </row>
    <row r="76" spans="2:9" x14ac:dyDescent="0.35">
      <c r="B76" s="8" t="s">
        <v>64</v>
      </c>
      <c r="C76">
        <v>338277.22960000002</v>
      </c>
      <c r="D76">
        <v>4254119.6399999997</v>
      </c>
      <c r="E76">
        <v>38.42070313</v>
      </c>
      <c r="F76">
        <v>-112.8525605</v>
      </c>
      <c r="G76">
        <v>1959.7344000000001</v>
      </c>
      <c r="H76" t="s">
        <v>57</v>
      </c>
      <c r="I76" s="9"/>
    </row>
    <row r="77" spans="2:9" x14ac:dyDescent="0.35">
      <c r="B77" s="8" t="s">
        <v>65</v>
      </c>
      <c r="C77">
        <v>318870.41190000001</v>
      </c>
      <c r="D77">
        <v>4266515.0609999998</v>
      </c>
      <c r="E77">
        <v>38.528615180000003</v>
      </c>
      <c r="F77">
        <v>-113.0779441</v>
      </c>
      <c r="G77">
        <v>1650.1677</v>
      </c>
      <c r="H77" t="s">
        <v>57</v>
      </c>
      <c r="I77" s="9"/>
    </row>
    <row r="78" spans="2:9" x14ac:dyDescent="0.35">
      <c r="B78" s="8" t="s">
        <v>66</v>
      </c>
      <c r="C78">
        <v>335485.7501</v>
      </c>
      <c r="D78">
        <v>4263154.5310000004</v>
      </c>
      <c r="E78">
        <v>38.501573329999999</v>
      </c>
      <c r="F78">
        <v>-112.8866409</v>
      </c>
      <c r="G78">
        <v>1685.6590000000001</v>
      </c>
      <c r="H78" t="s">
        <v>57</v>
      </c>
      <c r="I78" s="9" t="s">
        <v>67</v>
      </c>
    </row>
    <row r="79" spans="2:9" x14ac:dyDescent="0.35">
      <c r="B79" s="8" t="s">
        <v>68</v>
      </c>
      <c r="C79">
        <v>337573.4607</v>
      </c>
      <c r="D79">
        <v>4258368.7340000002</v>
      </c>
      <c r="E79">
        <v>38.458848959999997</v>
      </c>
      <c r="F79">
        <v>-112.86160150000001</v>
      </c>
      <c r="G79">
        <v>1841.1423</v>
      </c>
      <c r="H79" t="s">
        <v>57</v>
      </c>
      <c r="I79" s="9"/>
    </row>
    <row r="80" spans="2:9" x14ac:dyDescent="0.35">
      <c r="B80" s="8" t="s">
        <v>69</v>
      </c>
      <c r="C80">
        <v>331252.68719999999</v>
      </c>
      <c r="D80">
        <v>4270015.9479999999</v>
      </c>
      <c r="E80">
        <v>38.562581680000001</v>
      </c>
      <c r="F80">
        <v>-112.9368168</v>
      </c>
      <c r="G80">
        <v>1512.2827</v>
      </c>
      <c r="H80" t="s">
        <v>57</v>
      </c>
      <c r="I80" s="9"/>
    </row>
    <row r="81" spans="2:9" x14ac:dyDescent="0.35">
      <c r="B81" s="13" t="s">
        <v>70</v>
      </c>
      <c r="C81" s="14" t="s">
        <v>71</v>
      </c>
      <c r="D81" s="14" t="s">
        <v>71</v>
      </c>
      <c r="E81" s="14" t="s">
        <v>71</v>
      </c>
      <c r="F81" s="14" t="s">
        <v>71</v>
      </c>
      <c r="G81" s="14" t="s">
        <v>71</v>
      </c>
      <c r="H81" s="14" t="s">
        <v>57</v>
      </c>
      <c r="I81" s="15" t="s">
        <v>72</v>
      </c>
    </row>
  </sheetData>
  <mergeCells count="8">
    <mergeCell ref="B13:H13"/>
    <mergeCell ref="D28:F28"/>
    <mergeCell ref="B1:P1"/>
    <mergeCell ref="B2:P2"/>
    <mergeCell ref="B3:P3"/>
    <mergeCell ref="B4:P4"/>
    <mergeCell ref="B5:P5"/>
    <mergeCell ref="K13:N14"/>
  </mergeCells>
  <hyperlinks>
    <hyperlink ref="B15" r:id="rId1" xr:uid="{05C39F04-4A78-4F7D-98FB-F5160E748BD6}"/>
    <hyperlink ref="C15" r:id="rId2" display="16A(78)-32 Survey.xlsx" xr:uid="{5FA57CE4-18F5-4F7E-92A5-8B2B527FF2FB}"/>
    <hyperlink ref="D15" r:id="rId3" xr:uid="{E7B9B13D-433E-4779-8560-909B50BED506}"/>
    <hyperlink ref="E15" r:id="rId4" xr:uid="{C1193447-2E45-464D-92E3-4B5A5EABDA83}"/>
    <hyperlink ref="G15" r:id="rId5" xr:uid="{C985A40E-F25A-4CED-BB95-DB7ECFD9DA87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CDA4-B765-4AE9-9AAB-7FDB4B0ACB5A}">
  <dimension ref="A1:S107"/>
  <sheetViews>
    <sheetView topLeftCell="B1" zoomScaleNormal="100" workbookViewId="0">
      <selection activeCell="O16" sqref="O16"/>
    </sheetView>
  </sheetViews>
  <sheetFormatPr defaultRowHeight="14.5" x14ac:dyDescent="0.35"/>
  <cols>
    <col min="1" max="5" width="9.1796875"/>
    <col min="6" max="6" width="13.7265625" bestFit="1" customWidth="1"/>
    <col min="7" max="7" width="15.26953125" bestFit="1" customWidth="1"/>
    <col min="8" max="8" width="13.26953125" customWidth="1"/>
    <col min="11" max="11" width="22.54296875" customWidth="1"/>
    <col min="12" max="17" width="16.7265625" customWidth="1"/>
    <col min="18" max="18" width="10.54296875" customWidth="1"/>
  </cols>
  <sheetData>
    <row r="1" spans="1:19" x14ac:dyDescent="0.35">
      <c r="F1" s="126" t="s">
        <v>89</v>
      </c>
      <c r="G1" s="127"/>
      <c r="H1" s="128"/>
      <c r="K1" s="48"/>
      <c r="L1" s="49" t="s">
        <v>94</v>
      </c>
      <c r="M1" s="49"/>
      <c r="N1" s="49"/>
      <c r="O1" s="49" t="s">
        <v>104</v>
      </c>
      <c r="P1" s="49" t="s">
        <v>105</v>
      </c>
      <c r="Q1" s="50"/>
      <c r="R1" s="50"/>
      <c r="S1" s="51"/>
    </row>
    <row r="2" spans="1:19" x14ac:dyDescent="0.35">
      <c r="B2" t="s">
        <v>136</v>
      </c>
      <c r="C2" t="s">
        <v>137</v>
      </c>
      <c r="D2" t="s">
        <v>142</v>
      </c>
      <c r="F2" s="36" t="s">
        <v>84</v>
      </c>
      <c r="G2" s="22" t="s">
        <v>83</v>
      </c>
      <c r="H2" s="37" t="s">
        <v>85</v>
      </c>
      <c r="K2" s="52"/>
      <c r="L2" t="str">
        <f>Introduction!G15</f>
        <v>FORGE directional surveys.xlsx (Sheet for 78B-32)</v>
      </c>
      <c r="O2" t="str">
        <f>Introduction!H17</f>
        <v>Phil Wannamaker, 17 December 2021</v>
      </c>
      <c r="S2" s="38"/>
    </row>
    <row r="3" spans="1:19" ht="15" thickBot="1" x14ac:dyDescent="0.4">
      <c r="A3">
        <v>1</v>
      </c>
      <c r="B3" s="5">
        <f>F3+$L$10</f>
        <v>4016.6040026246515</v>
      </c>
      <c r="C3" s="5">
        <f>G3+M$10</f>
        <v>-1509.7244094484033</v>
      </c>
      <c r="D3" s="5">
        <f>H3-P$10 - Q$9</f>
        <v>-212.78615485564319</v>
      </c>
      <c r="F3" s="103">
        <v>0</v>
      </c>
      <c r="G3" s="104">
        <v>0</v>
      </c>
      <c r="H3" s="105">
        <v>0</v>
      </c>
      <c r="K3" s="52"/>
      <c r="L3" t="s">
        <v>125</v>
      </c>
      <c r="Q3" s="38"/>
    </row>
    <row r="4" spans="1:19" ht="15" thickBot="1" x14ac:dyDescent="0.4">
      <c r="A4">
        <v>2</v>
      </c>
      <c r="B4" s="5">
        <f t="shared" ref="B4:B67" si="0">F4+$L$10</f>
        <v>4016.6040026246515</v>
      </c>
      <c r="C4" s="5">
        <f t="shared" ref="C4:C67" si="1">G4+M$10</f>
        <v>-1508.2244094484033</v>
      </c>
      <c r="D4" s="5">
        <f>H4-P$10 - Q$9</f>
        <v>28.213845144356817</v>
      </c>
      <c r="F4" s="106">
        <v>0</v>
      </c>
      <c r="G4" s="107">
        <v>1.5</v>
      </c>
      <c r="H4" s="108">
        <v>241</v>
      </c>
      <c r="K4" s="52"/>
      <c r="L4" s="53" t="s">
        <v>96</v>
      </c>
      <c r="M4" s="54" t="s">
        <v>95</v>
      </c>
      <c r="N4" s="54" t="s">
        <v>11</v>
      </c>
      <c r="O4" s="54" t="s">
        <v>12</v>
      </c>
      <c r="P4" s="54" t="s">
        <v>97</v>
      </c>
      <c r="Q4" s="55" t="s">
        <v>113</v>
      </c>
      <c r="R4" s="56" t="s">
        <v>121</v>
      </c>
    </row>
    <row r="5" spans="1:19" x14ac:dyDescent="0.35">
      <c r="A5">
        <f t="shared" ref="A5:A36" si="2">IF(F5,1+A4,"")</f>
        <v>3</v>
      </c>
      <c r="B5" s="5">
        <f t="shared" si="0"/>
        <v>4016.5040026246515</v>
      </c>
      <c r="C5" s="5">
        <f t="shared" si="1"/>
        <v>-1506.8244094484032</v>
      </c>
      <c r="D5" s="5">
        <f t="shared" ref="D5:D68" si="3">H5-P$10 - Q$9</f>
        <v>124.21384514435681</v>
      </c>
      <c r="F5" s="106">
        <v>-0.1</v>
      </c>
      <c r="G5" s="107">
        <v>2.9</v>
      </c>
      <c r="H5" s="108">
        <v>337</v>
      </c>
      <c r="K5" s="52" t="s">
        <v>98</v>
      </c>
      <c r="L5" s="57">
        <f>Introduction!C64</f>
        <v>335865.45</v>
      </c>
      <c r="M5" s="57">
        <f>Introduction!D64</f>
        <v>4262983.5290000001</v>
      </c>
      <c r="N5" s="57">
        <f>Introduction!E64</f>
        <v>38.500103129999999</v>
      </c>
      <c r="O5" s="57">
        <f>Introduction!F64</f>
        <v>-112.8822486</v>
      </c>
      <c r="P5" s="57">
        <f>Introduction!G64</f>
        <v>1705.6161999999999</v>
      </c>
      <c r="Q5" s="58">
        <f>Q9*0.3048</f>
        <v>9.2659199999999995</v>
      </c>
      <c r="R5" s="59"/>
    </row>
    <row r="6" spans="1:19" x14ac:dyDescent="0.35">
      <c r="A6">
        <f t="shared" si="2"/>
        <v>4</v>
      </c>
      <c r="B6" s="5">
        <f t="shared" si="0"/>
        <v>4016.8040026246513</v>
      </c>
      <c r="C6" s="5">
        <f t="shared" si="1"/>
        <v>-1504.9244094484034</v>
      </c>
      <c r="D6" s="5">
        <f t="shared" si="3"/>
        <v>332.21384514435681</v>
      </c>
      <c r="F6" s="106">
        <v>0.2</v>
      </c>
      <c r="G6" s="107">
        <v>4.8</v>
      </c>
      <c r="H6" s="108">
        <v>545</v>
      </c>
      <c r="K6" s="52" t="s">
        <v>141</v>
      </c>
      <c r="L6" s="60">
        <f>L5-Introduction!C39</f>
        <v>1224.2608999999939</v>
      </c>
      <c r="M6" s="60">
        <f>M5-Introduction!D39</f>
        <v>-460.16399999987334</v>
      </c>
      <c r="N6" s="60"/>
      <c r="O6" s="60"/>
      <c r="P6" s="60">
        <f>P5-Introduction!H20</f>
        <v>55.591300000000047</v>
      </c>
      <c r="Q6" s="61"/>
      <c r="R6" s="59"/>
    </row>
    <row r="7" spans="1:19" ht="15" thickBot="1" x14ac:dyDescent="0.4">
      <c r="A7">
        <f t="shared" si="2"/>
        <v>5</v>
      </c>
      <c r="B7" s="5">
        <f t="shared" si="0"/>
        <v>4017.0040026246515</v>
      </c>
      <c r="C7" s="5">
        <f t="shared" si="1"/>
        <v>-1504.9244094484034</v>
      </c>
      <c r="D7" s="5">
        <f t="shared" si="3"/>
        <v>518.21384514435681</v>
      </c>
      <c r="F7" s="106">
        <v>0.4</v>
      </c>
      <c r="G7" s="107">
        <v>4.8</v>
      </c>
      <c r="H7" s="108">
        <v>731</v>
      </c>
      <c r="K7" s="52"/>
      <c r="Q7" s="38"/>
      <c r="R7" s="59"/>
    </row>
    <row r="8" spans="1:19" ht="15" thickBot="1" x14ac:dyDescent="0.4">
      <c r="A8">
        <f t="shared" si="2"/>
        <v>6</v>
      </c>
      <c r="B8" s="5">
        <f t="shared" si="0"/>
        <v>4017.0040026246515</v>
      </c>
      <c r="C8" s="5">
        <f t="shared" si="1"/>
        <v>-1504.9244094484034</v>
      </c>
      <c r="D8" s="5">
        <f t="shared" si="3"/>
        <v>609.21384514435681</v>
      </c>
      <c r="F8" s="106">
        <v>0.4</v>
      </c>
      <c r="G8" s="107">
        <v>4.8</v>
      </c>
      <c r="H8" s="108">
        <v>822</v>
      </c>
      <c r="K8" s="52"/>
      <c r="L8" s="53" t="s">
        <v>99</v>
      </c>
      <c r="M8" s="54" t="s">
        <v>100</v>
      </c>
      <c r="N8" s="54" t="s">
        <v>11</v>
      </c>
      <c r="O8" s="54" t="s">
        <v>12</v>
      </c>
      <c r="P8" s="54" t="s">
        <v>101</v>
      </c>
      <c r="Q8" s="55" t="s">
        <v>112</v>
      </c>
      <c r="R8" s="59"/>
    </row>
    <row r="9" spans="1:19" x14ac:dyDescent="0.35">
      <c r="A9">
        <f t="shared" si="2"/>
        <v>7</v>
      </c>
      <c r="B9" s="5">
        <f t="shared" si="0"/>
        <v>4017.0040026246515</v>
      </c>
      <c r="C9" s="5">
        <f t="shared" si="1"/>
        <v>-1504.7244094484033</v>
      </c>
      <c r="D9" s="5">
        <f t="shared" si="3"/>
        <v>701.21384514435681</v>
      </c>
      <c r="F9" s="106">
        <v>0.4</v>
      </c>
      <c r="G9" s="107">
        <v>5</v>
      </c>
      <c r="H9" s="108">
        <v>914</v>
      </c>
      <c r="K9" s="52" t="s">
        <v>98</v>
      </c>
      <c r="L9" s="62">
        <f>L5/0.3048</f>
        <v>1101920.7677165354</v>
      </c>
      <c r="M9" s="57">
        <f>M5/0.3048</f>
        <v>13986166.433727033</v>
      </c>
      <c r="N9" s="57">
        <f>N5</f>
        <v>38.500103129999999</v>
      </c>
      <c r="O9" s="57">
        <f>O5</f>
        <v>-112.8822486</v>
      </c>
      <c r="P9" s="57">
        <f>P5/0.3048</f>
        <v>5595.8536745406818</v>
      </c>
      <c r="Q9" s="58">
        <f>Introduction!L22</f>
        <v>30.4</v>
      </c>
      <c r="R9" s="59" t="s">
        <v>123</v>
      </c>
    </row>
    <row r="10" spans="1:19" ht="15" thickBot="1" x14ac:dyDescent="0.4">
      <c r="A10">
        <f t="shared" si="2"/>
        <v>8</v>
      </c>
      <c r="B10" s="5">
        <f t="shared" si="0"/>
        <v>4016.9040026246516</v>
      </c>
      <c r="C10" s="5">
        <f t="shared" si="1"/>
        <v>-1504.9244094484034</v>
      </c>
      <c r="D10" s="5">
        <f t="shared" si="3"/>
        <v>792.21384514435681</v>
      </c>
      <c r="F10" s="106">
        <v>0.3</v>
      </c>
      <c r="G10" s="107">
        <v>4.8</v>
      </c>
      <c r="H10" s="109">
        <v>1005</v>
      </c>
      <c r="K10" s="52" t="s">
        <v>141</v>
      </c>
      <c r="L10" s="63">
        <f>L6/0.3048</f>
        <v>4016.6040026246515</v>
      </c>
      <c r="M10" s="64">
        <f>M6/0.3048</f>
        <v>-1509.7244094484033</v>
      </c>
      <c r="N10" s="64"/>
      <c r="O10" s="64"/>
      <c r="P10" s="64">
        <f>P6/0.3048</f>
        <v>182.38615485564318</v>
      </c>
      <c r="Q10" s="65"/>
      <c r="R10" s="66"/>
    </row>
    <row r="11" spans="1:19" x14ac:dyDescent="0.35">
      <c r="A11">
        <f t="shared" si="2"/>
        <v>9</v>
      </c>
      <c r="B11" s="5">
        <f t="shared" si="0"/>
        <v>4016.9040026246516</v>
      </c>
      <c r="C11" s="5">
        <f t="shared" si="1"/>
        <v>-1505.2244094484033</v>
      </c>
      <c r="D11" s="5">
        <f t="shared" si="3"/>
        <v>888.21384514435681</v>
      </c>
      <c r="F11" s="106">
        <v>0.3</v>
      </c>
      <c r="G11" s="107">
        <v>4.5</v>
      </c>
      <c r="H11" s="109">
        <v>1101</v>
      </c>
    </row>
    <row r="12" spans="1:19" x14ac:dyDescent="0.35">
      <c r="A12">
        <f t="shared" si="2"/>
        <v>10</v>
      </c>
      <c r="B12" s="5">
        <f t="shared" si="0"/>
        <v>4016.8040026246513</v>
      </c>
      <c r="C12" s="5">
        <f t="shared" si="1"/>
        <v>-1505.0244094484033</v>
      </c>
      <c r="D12" s="5">
        <f t="shared" si="3"/>
        <v>982.21384514435681</v>
      </c>
      <c r="F12" s="106">
        <v>0.2</v>
      </c>
      <c r="G12" s="107">
        <v>4.7</v>
      </c>
      <c r="H12" s="109">
        <v>1195</v>
      </c>
    </row>
    <row r="13" spans="1:19" x14ac:dyDescent="0.35">
      <c r="A13">
        <f t="shared" si="2"/>
        <v>11</v>
      </c>
      <c r="B13" s="5">
        <f t="shared" si="0"/>
        <v>4016.9040026246516</v>
      </c>
      <c r="C13" s="5">
        <f t="shared" si="1"/>
        <v>-1504.9244094484034</v>
      </c>
      <c r="D13" s="5">
        <f t="shared" si="3"/>
        <v>1078.2138451443568</v>
      </c>
      <c r="F13" s="106">
        <v>0.3</v>
      </c>
      <c r="G13" s="107">
        <v>4.8</v>
      </c>
      <c r="H13" s="109">
        <v>1291</v>
      </c>
    </row>
    <row r="14" spans="1:19" x14ac:dyDescent="0.35">
      <c r="A14">
        <f t="shared" si="2"/>
        <v>12</v>
      </c>
      <c r="B14" s="5">
        <f t="shared" si="0"/>
        <v>4016.9040026246516</v>
      </c>
      <c r="C14" s="5">
        <f t="shared" si="1"/>
        <v>-1504.9244094484034</v>
      </c>
      <c r="D14" s="5">
        <f t="shared" si="3"/>
        <v>1173.2138451443568</v>
      </c>
      <c r="F14" s="106">
        <v>0.3</v>
      </c>
      <c r="G14" s="107">
        <v>4.8</v>
      </c>
      <c r="H14" s="109">
        <v>1386</v>
      </c>
      <c r="K14" s="67" t="s">
        <v>116</v>
      </c>
      <c r="L14" s="67"/>
    </row>
    <row r="15" spans="1:19" x14ac:dyDescent="0.35">
      <c r="A15">
        <f t="shared" si="2"/>
        <v>13</v>
      </c>
      <c r="B15" s="5">
        <f t="shared" si="0"/>
        <v>4017.0040026246515</v>
      </c>
      <c r="C15" s="5">
        <f t="shared" si="1"/>
        <v>-1505.0244094484033</v>
      </c>
      <c r="D15" s="5">
        <f t="shared" si="3"/>
        <v>1267.2138451443568</v>
      </c>
      <c r="F15" s="106">
        <v>0.4</v>
      </c>
      <c r="G15" s="107">
        <v>4.7</v>
      </c>
      <c r="H15" s="109">
        <v>1480</v>
      </c>
      <c r="K15" s="68" t="s">
        <v>115</v>
      </c>
      <c r="L15" s="68"/>
    </row>
    <row r="16" spans="1:19" x14ac:dyDescent="0.35">
      <c r="A16">
        <f t="shared" si="2"/>
        <v>14</v>
      </c>
      <c r="B16" s="5">
        <f t="shared" si="0"/>
        <v>4017.2040026246514</v>
      </c>
      <c r="C16" s="5">
        <f t="shared" si="1"/>
        <v>-1505.1244094484034</v>
      </c>
      <c r="D16" s="5">
        <f t="shared" si="3"/>
        <v>1363.2138451443568</v>
      </c>
      <c r="F16" s="106">
        <v>0.6</v>
      </c>
      <c r="G16" s="107">
        <v>4.5999999999999996</v>
      </c>
      <c r="H16" s="109">
        <v>1576</v>
      </c>
      <c r="K16" t="s">
        <v>143</v>
      </c>
      <c r="M16" t="s">
        <v>144</v>
      </c>
      <c r="N16">
        <f>Q9</f>
        <v>30.4</v>
      </c>
      <c r="O16" t="s">
        <v>151</v>
      </c>
    </row>
    <row r="17" spans="1:8" x14ac:dyDescent="0.35">
      <c r="A17">
        <f t="shared" si="2"/>
        <v>15</v>
      </c>
      <c r="B17" s="5">
        <f t="shared" si="0"/>
        <v>4017.3040026246513</v>
      </c>
      <c r="C17" s="5">
        <f t="shared" si="1"/>
        <v>-1505.0244094484033</v>
      </c>
      <c r="D17" s="5">
        <f t="shared" si="3"/>
        <v>1457.2138451443568</v>
      </c>
      <c r="F17" s="106">
        <v>0.7</v>
      </c>
      <c r="G17" s="107">
        <v>4.7</v>
      </c>
      <c r="H17" s="109">
        <v>1670</v>
      </c>
    </row>
    <row r="18" spans="1:8" x14ac:dyDescent="0.35">
      <c r="A18">
        <f t="shared" si="2"/>
        <v>16</v>
      </c>
      <c r="B18" s="5">
        <f t="shared" si="0"/>
        <v>4017.1040026246515</v>
      </c>
      <c r="C18" s="5">
        <f t="shared" si="1"/>
        <v>-1505.2244094484033</v>
      </c>
      <c r="D18" s="5">
        <f t="shared" si="3"/>
        <v>1552.2138451443568</v>
      </c>
      <c r="F18" s="106">
        <v>0.5</v>
      </c>
      <c r="G18" s="107">
        <v>4.5</v>
      </c>
      <c r="H18" s="109">
        <v>1765</v>
      </c>
    </row>
    <row r="19" spans="1:8" x14ac:dyDescent="0.35">
      <c r="A19">
        <f t="shared" si="2"/>
        <v>17</v>
      </c>
      <c r="B19" s="5">
        <f t="shared" si="0"/>
        <v>4017.2040026246514</v>
      </c>
      <c r="C19" s="5">
        <f t="shared" si="1"/>
        <v>-1505.3244094484032</v>
      </c>
      <c r="D19" s="5">
        <f t="shared" si="3"/>
        <v>1648.2138451443568</v>
      </c>
      <c r="F19" s="106">
        <v>0.6</v>
      </c>
      <c r="G19" s="107">
        <v>4.4000000000000004</v>
      </c>
      <c r="H19" s="109">
        <v>1861</v>
      </c>
    </row>
    <row r="20" spans="1:8" x14ac:dyDescent="0.35">
      <c r="A20">
        <f t="shared" si="2"/>
        <v>18</v>
      </c>
      <c r="B20" s="5">
        <f t="shared" si="0"/>
        <v>4017.2040026246514</v>
      </c>
      <c r="C20" s="5">
        <f t="shared" si="1"/>
        <v>-1505.4244094484034</v>
      </c>
      <c r="D20" s="5">
        <f t="shared" si="3"/>
        <v>1742.2138451443568</v>
      </c>
      <c r="F20" s="106">
        <v>0.6</v>
      </c>
      <c r="G20" s="107">
        <v>4.3</v>
      </c>
      <c r="H20" s="109">
        <v>1955</v>
      </c>
    </row>
    <row r="21" spans="1:8" x14ac:dyDescent="0.35">
      <c r="A21">
        <f t="shared" si="2"/>
        <v>19</v>
      </c>
      <c r="B21" s="5">
        <f t="shared" si="0"/>
        <v>4017.0040026246515</v>
      </c>
      <c r="C21" s="5">
        <f t="shared" si="1"/>
        <v>-1505.5244094484033</v>
      </c>
      <c r="D21" s="5">
        <f t="shared" si="3"/>
        <v>1837.2138451443568</v>
      </c>
      <c r="F21" s="106">
        <v>0.4</v>
      </c>
      <c r="G21" s="107">
        <v>4.2</v>
      </c>
      <c r="H21" s="109">
        <v>2050</v>
      </c>
    </row>
    <row r="22" spans="1:8" x14ac:dyDescent="0.35">
      <c r="A22">
        <f t="shared" si="2"/>
        <v>20</v>
      </c>
      <c r="B22" s="5">
        <f t="shared" si="0"/>
        <v>4016.8040026246513</v>
      </c>
      <c r="C22" s="5">
        <f t="shared" si="1"/>
        <v>-1505.6244094484034</v>
      </c>
      <c r="D22" s="5">
        <f t="shared" si="3"/>
        <v>1932.2138451443568</v>
      </c>
      <c r="F22" s="106">
        <v>0.2</v>
      </c>
      <c r="G22" s="107">
        <v>4.0999999999999996</v>
      </c>
      <c r="H22" s="109">
        <v>2145</v>
      </c>
    </row>
    <row r="23" spans="1:8" x14ac:dyDescent="0.35">
      <c r="A23">
        <f t="shared" si="2"/>
        <v>21</v>
      </c>
      <c r="B23" s="5">
        <f t="shared" si="0"/>
        <v>4016.8040026246513</v>
      </c>
      <c r="C23" s="5">
        <f t="shared" si="1"/>
        <v>-1505.5244094484033</v>
      </c>
      <c r="D23" s="5">
        <f t="shared" si="3"/>
        <v>2027.2138451443566</v>
      </c>
      <c r="F23" s="106">
        <v>0.2</v>
      </c>
      <c r="G23" s="107">
        <v>4.2</v>
      </c>
      <c r="H23" s="109">
        <v>2240</v>
      </c>
    </row>
    <row r="24" spans="1:8" x14ac:dyDescent="0.35">
      <c r="A24">
        <f t="shared" si="2"/>
        <v>22</v>
      </c>
      <c r="B24" s="5">
        <f t="shared" si="0"/>
        <v>4017.1040026246515</v>
      </c>
      <c r="C24" s="5">
        <f t="shared" si="1"/>
        <v>-1505.6244094484034</v>
      </c>
      <c r="D24" s="5">
        <f t="shared" si="3"/>
        <v>2122.2138451443566</v>
      </c>
      <c r="F24" s="106">
        <v>0.5</v>
      </c>
      <c r="G24" s="107">
        <v>4.0999999999999996</v>
      </c>
      <c r="H24" s="109">
        <v>2335</v>
      </c>
    </row>
    <row r="25" spans="1:8" x14ac:dyDescent="0.35">
      <c r="A25">
        <f t="shared" si="2"/>
        <v>23</v>
      </c>
      <c r="B25" s="5">
        <f t="shared" si="0"/>
        <v>4017.2040026246514</v>
      </c>
      <c r="C25" s="5">
        <f t="shared" si="1"/>
        <v>-1505.5244094484033</v>
      </c>
      <c r="D25" s="5">
        <f t="shared" si="3"/>
        <v>2218.2138451443566</v>
      </c>
      <c r="F25" s="106">
        <v>0.6</v>
      </c>
      <c r="G25" s="107">
        <v>4.2</v>
      </c>
      <c r="H25" s="109">
        <v>2431</v>
      </c>
    </row>
    <row r="26" spans="1:8" x14ac:dyDescent="0.35">
      <c r="A26">
        <f t="shared" si="2"/>
        <v>24</v>
      </c>
      <c r="B26" s="5">
        <f t="shared" si="0"/>
        <v>4017.3040026246513</v>
      </c>
      <c r="C26" s="5">
        <f t="shared" si="1"/>
        <v>-1505.5244094484033</v>
      </c>
      <c r="D26" s="5">
        <f t="shared" si="3"/>
        <v>2313.2138451443566</v>
      </c>
      <c r="F26" s="106">
        <v>0.7</v>
      </c>
      <c r="G26" s="107">
        <v>4.2</v>
      </c>
      <c r="H26" s="109">
        <v>2526</v>
      </c>
    </row>
    <row r="27" spans="1:8" x14ac:dyDescent="0.35">
      <c r="A27">
        <f t="shared" si="2"/>
        <v>25</v>
      </c>
      <c r="B27" s="5">
        <f t="shared" si="0"/>
        <v>4017.3040026246513</v>
      </c>
      <c r="C27" s="5">
        <f t="shared" si="1"/>
        <v>-1505.5244094484033</v>
      </c>
      <c r="D27" s="5">
        <f t="shared" si="3"/>
        <v>2407.2138451443566</v>
      </c>
      <c r="F27" s="106">
        <v>0.7</v>
      </c>
      <c r="G27" s="107">
        <v>4.2</v>
      </c>
      <c r="H27" s="109">
        <v>2620</v>
      </c>
    </row>
    <row r="28" spans="1:8" x14ac:dyDescent="0.35">
      <c r="A28">
        <f t="shared" si="2"/>
        <v>26</v>
      </c>
      <c r="B28" s="5">
        <f t="shared" si="0"/>
        <v>4017.4040026246516</v>
      </c>
      <c r="C28" s="5">
        <f t="shared" si="1"/>
        <v>-1505.6244094484034</v>
      </c>
      <c r="D28" s="5">
        <f t="shared" si="3"/>
        <v>2502.2138451443566</v>
      </c>
      <c r="F28" s="106">
        <v>0.8</v>
      </c>
      <c r="G28" s="107">
        <v>4.0999999999999996</v>
      </c>
      <c r="H28" s="109">
        <v>2715</v>
      </c>
    </row>
    <row r="29" spans="1:8" x14ac:dyDescent="0.35">
      <c r="A29">
        <f t="shared" si="2"/>
        <v>27</v>
      </c>
      <c r="B29" s="5">
        <f t="shared" si="0"/>
        <v>4017.5040026246515</v>
      </c>
      <c r="C29" s="5">
        <f t="shared" si="1"/>
        <v>-1505.7244094484033</v>
      </c>
      <c r="D29" s="5">
        <f t="shared" si="3"/>
        <v>2597.2138451443566</v>
      </c>
      <c r="F29" s="106">
        <v>0.9</v>
      </c>
      <c r="G29" s="107">
        <v>4</v>
      </c>
      <c r="H29" s="109">
        <v>2810</v>
      </c>
    </row>
    <row r="30" spans="1:8" x14ac:dyDescent="0.35">
      <c r="A30">
        <f t="shared" si="2"/>
        <v>28</v>
      </c>
      <c r="B30" s="5">
        <f t="shared" si="0"/>
        <v>4017.7040026246514</v>
      </c>
      <c r="C30" s="5">
        <f t="shared" si="1"/>
        <v>-1505.7244094484033</v>
      </c>
      <c r="D30" s="5">
        <f t="shared" si="3"/>
        <v>2692.2138451443566</v>
      </c>
      <c r="F30" s="106">
        <v>1.1000000000000001</v>
      </c>
      <c r="G30" s="107">
        <v>4</v>
      </c>
      <c r="H30" s="109">
        <v>2905</v>
      </c>
    </row>
    <row r="31" spans="1:8" x14ac:dyDescent="0.35">
      <c r="A31">
        <f t="shared" si="2"/>
        <v>29</v>
      </c>
      <c r="B31" s="5">
        <f t="shared" si="0"/>
        <v>4017.7040026246514</v>
      </c>
      <c r="C31" s="5">
        <f t="shared" si="1"/>
        <v>-1505.7244094484033</v>
      </c>
      <c r="D31" s="5">
        <f t="shared" si="3"/>
        <v>2768.2138451443566</v>
      </c>
      <c r="F31" s="106">
        <v>1.1000000000000001</v>
      </c>
      <c r="G31" s="107">
        <v>4</v>
      </c>
      <c r="H31" s="109">
        <v>2981</v>
      </c>
    </row>
    <row r="32" spans="1:8" x14ac:dyDescent="0.35">
      <c r="A32">
        <f t="shared" si="2"/>
        <v>30</v>
      </c>
      <c r="B32" s="5">
        <f t="shared" si="0"/>
        <v>4017.8040026246513</v>
      </c>
      <c r="C32" s="5">
        <f t="shared" si="1"/>
        <v>-1505.5244094484033</v>
      </c>
      <c r="D32" s="5">
        <f t="shared" si="3"/>
        <v>2888.2138451443566</v>
      </c>
      <c r="F32" s="106">
        <v>1.2</v>
      </c>
      <c r="G32" s="107">
        <v>4.2</v>
      </c>
      <c r="H32" s="109">
        <v>3101</v>
      </c>
    </row>
    <row r="33" spans="1:8" x14ac:dyDescent="0.35">
      <c r="A33">
        <f t="shared" si="2"/>
        <v>31</v>
      </c>
      <c r="B33" s="5">
        <f t="shared" si="0"/>
        <v>4017.9040026246516</v>
      </c>
      <c r="C33" s="5">
        <f t="shared" si="1"/>
        <v>-1505.3244094484032</v>
      </c>
      <c r="D33" s="5">
        <f t="shared" si="3"/>
        <v>2983.2138451443566</v>
      </c>
      <c r="F33" s="106">
        <v>1.3</v>
      </c>
      <c r="G33" s="107">
        <v>4.4000000000000004</v>
      </c>
      <c r="H33" s="109">
        <v>3196</v>
      </c>
    </row>
    <row r="34" spans="1:8" x14ac:dyDescent="0.35">
      <c r="A34">
        <f t="shared" si="2"/>
        <v>32</v>
      </c>
      <c r="B34" s="5">
        <f t="shared" si="0"/>
        <v>4018.0040026246515</v>
      </c>
      <c r="C34" s="5">
        <f t="shared" si="1"/>
        <v>-1505.2244094484033</v>
      </c>
      <c r="D34" s="5">
        <f t="shared" si="3"/>
        <v>3076.2138451443566</v>
      </c>
      <c r="F34" s="106">
        <v>1.4</v>
      </c>
      <c r="G34" s="107">
        <v>4.5</v>
      </c>
      <c r="H34" s="109">
        <v>3289</v>
      </c>
    </row>
    <row r="35" spans="1:8" x14ac:dyDescent="0.35">
      <c r="A35">
        <f t="shared" si="2"/>
        <v>33</v>
      </c>
      <c r="B35" s="5">
        <f t="shared" si="0"/>
        <v>4017.5040026246515</v>
      </c>
      <c r="C35" s="5">
        <f t="shared" si="1"/>
        <v>-1505.6244094484034</v>
      </c>
      <c r="D35" s="5">
        <f t="shared" si="3"/>
        <v>3171.2138451443566</v>
      </c>
      <c r="F35" s="106">
        <v>0.9</v>
      </c>
      <c r="G35" s="107">
        <v>4.0999999999999996</v>
      </c>
      <c r="H35" s="109">
        <v>3384</v>
      </c>
    </row>
    <row r="36" spans="1:8" x14ac:dyDescent="0.35">
      <c r="A36">
        <f t="shared" si="2"/>
        <v>34</v>
      </c>
      <c r="B36" s="5">
        <f t="shared" si="0"/>
        <v>4015.3040026246513</v>
      </c>
      <c r="C36" s="5">
        <f t="shared" si="1"/>
        <v>-1507.3244094484032</v>
      </c>
      <c r="D36" s="5">
        <f t="shared" si="3"/>
        <v>3267.1138451443567</v>
      </c>
      <c r="F36" s="106">
        <v>-1.3</v>
      </c>
      <c r="G36" s="107">
        <v>2.4</v>
      </c>
      <c r="H36" s="109">
        <v>3479.9</v>
      </c>
    </row>
    <row r="37" spans="1:8" x14ac:dyDescent="0.35">
      <c r="A37">
        <f t="shared" ref="A37:A68" si="4">IF(F37,1+A36,"")</f>
        <v>35</v>
      </c>
      <c r="B37" s="5">
        <f t="shared" si="0"/>
        <v>4011.4040026246516</v>
      </c>
      <c r="C37" s="5">
        <f t="shared" si="1"/>
        <v>-1511.0244094484033</v>
      </c>
      <c r="D37" s="5">
        <f t="shared" si="3"/>
        <v>3362.0138451443568</v>
      </c>
      <c r="F37" s="106">
        <v>-5.2</v>
      </c>
      <c r="G37" s="107">
        <v>-1.3</v>
      </c>
      <c r="H37" s="109">
        <v>3574.8</v>
      </c>
    </row>
    <row r="38" spans="1:8" x14ac:dyDescent="0.35">
      <c r="A38">
        <f t="shared" si="4"/>
        <v>36</v>
      </c>
      <c r="B38" s="5">
        <f t="shared" si="0"/>
        <v>4008.4040026246516</v>
      </c>
      <c r="C38" s="5">
        <f t="shared" si="1"/>
        <v>-1514.4244094484034</v>
      </c>
      <c r="D38" s="5">
        <f t="shared" si="3"/>
        <v>3428.8138451443565</v>
      </c>
      <c r="F38" s="106">
        <v>-8.1999999999999993</v>
      </c>
      <c r="G38" s="107">
        <v>-4.7</v>
      </c>
      <c r="H38" s="109">
        <v>3641.6</v>
      </c>
    </row>
    <row r="39" spans="1:8" x14ac:dyDescent="0.35">
      <c r="A39">
        <f t="shared" si="4"/>
        <v>37</v>
      </c>
      <c r="B39" s="5">
        <f t="shared" si="0"/>
        <v>4005.8040026246513</v>
      </c>
      <c r="C39" s="5">
        <f t="shared" si="1"/>
        <v>-1517.7244094484033</v>
      </c>
      <c r="D39" s="5">
        <f t="shared" si="3"/>
        <v>3523.7138451443566</v>
      </c>
      <c r="F39" s="106">
        <v>-10.8</v>
      </c>
      <c r="G39" s="107">
        <v>-8</v>
      </c>
      <c r="H39" s="109">
        <v>3736.5</v>
      </c>
    </row>
    <row r="40" spans="1:8" x14ac:dyDescent="0.35">
      <c r="A40">
        <f t="shared" si="4"/>
        <v>38</v>
      </c>
      <c r="B40" s="5">
        <f t="shared" si="0"/>
        <v>4006.2040026246514</v>
      </c>
      <c r="C40" s="5">
        <f t="shared" si="1"/>
        <v>-1518.5244094484033</v>
      </c>
      <c r="D40" s="5">
        <f t="shared" si="3"/>
        <v>3618.7138451443566</v>
      </c>
      <c r="F40" s="106">
        <v>-10.4</v>
      </c>
      <c r="G40" s="107">
        <v>-8.8000000000000007</v>
      </c>
      <c r="H40" s="109">
        <v>3831.5</v>
      </c>
    </row>
    <row r="41" spans="1:8" x14ac:dyDescent="0.35">
      <c r="A41">
        <f t="shared" si="4"/>
        <v>39</v>
      </c>
      <c r="B41" s="5">
        <f t="shared" si="0"/>
        <v>4008.6040026246515</v>
      </c>
      <c r="C41" s="5">
        <f t="shared" si="1"/>
        <v>-1518.5244094484033</v>
      </c>
      <c r="D41" s="5">
        <f t="shared" si="3"/>
        <v>3713.7138451443566</v>
      </c>
      <c r="F41" s="106">
        <v>-8</v>
      </c>
      <c r="G41" s="107">
        <v>-8.8000000000000007</v>
      </c>
      <c r="H41" s="109">
        <v>3926.5</v>
      </c>
    </row>
    <row r="42" spans="1:8" x14ac:dyDescent="0.35">
      <c r="A42">
        <f t="shared" si="4"/>
        <v>40</v>
      </c>
      <c r="B42" s="5">
        <f t="shared" si="0"/>
        <v>4012.6040026246515</v>
      </c>
      <c r="C42" s="5">
        <f t="shared" si="1"/>
        <v>-1518.3244094484032</v>
      </c>
      <c r="D42" s="5">
        <f t="shared" si="3"/>
        <v>3808.6138451443567</v>
      </c>
      <c r="F42" s="106">
        <v>-4</v>
      </c>
      <c r="G42" s="107">
        <v>-8.6</v>
      </c>
      <c r="H42" s="109">
        <v>4021.4</v>
      </c>
    </row>
    <row r="43" spans="1:8" x14ac:dyDescent="0.35">
      <c r="A43">
        <f t="shared" si="4"/>
        <v>41</v>
      </c>
      <c r="B43" s="5">
        <f t="shared" si="0"/>
        <v>4015.7040026246514</v>
      </c>
      <c r="C43" s="5">
        <f t="shared" si="1"/>
        <v>-1519.6244094484034</v>
      </c>
      <c r="D43" s="5">
        <f t="shared" si="3"/>
        <v>3903.5138451443568</v>
      </c>
      <c r="F43" s="106">
        <v>-0.9</v>
      </c>
      <c r="G43" s="107">
        <v>-9.9</v>
      </c>
      <c r="H43" s="109">
        <v>4116.3</v>
      </c>
    </row>
    <row r="44" spans="1:8" x14ac:dyDescent="0.35">
      <c r="A44">
        <f t="shared" si="4"/>
        <v>42</v>
      </c>
      <c r="B44" s="5">
        <f t="shared" si="0"/>
        <v>4015.8040026246513</v>
      </c>
      <c r="C44" s="5">
        <f t="shared" si="1"/>
        <v>-1521.2244094484033</v>
      </c>
      <c r="D44" s="5">
        <f t="shared" si="3"/>
        <v>3967.5138451443568</v>
      </c>
      <c r="F44" s="106">
        <v>-0.8</v>
      </c>
      <c r="G44" s="107">
        <v>-11.5</v>
      </c>
      <c r="H44" s="109">
        <v>4180.3</v>
      </c>
    </row>
    <row r="45" spans="1:8" x14ac:dyDescent="0.35">
      <c r="A45">
        <f t="shared" si="4"/>
        <v>43</v>
      </c>
      <c r="B45" s="5">
        <f t="shared" si="0"/>
        <v>4015.5040026246515</v>
      </c>
      <c r="C45" s="5">
        <f t="shared" si="1"/>
        <v>-1521.7244094484033</v>
      </c>
      <c r="D45" s="5">
        <f t="shared" si="3"/>
        <v>3999.5138451443568</v>
      </c>
      <c r="F45" s="106">
        <v>-1.1000000000000001</v>
      </c>
      <c r="G45" s="107">
        <v>-12</v>
      </c>
      <c r="H45" s="109">
        <v>4212.3</v>
      </c>
    </row>
    <row r="46" spans="1:8" x14ac:dyDescent="0.35">
      <c r="A46">
        <f t="shared" si="4"/>
        <v>44</v>
      </c>
      <c r="B46" s="5">
        <f t="shared" si="0"/>
        <v>4014.7040026246514</v>
      </c>
      <c r="C46" s="5">
        <f t="shared" si="1"/>
        <v>-1523.0244094484033</v>
      </c>
      <c r="D46" s="5">
        <f t="shared" si="3"/>
        <v>4094.5138451443568</v>
      </c>
      <c r="F46" s="110">
        <v>-1.9</v>
      </c>
      <c r="G46" s="111">
        <v>-13.3</v>
      </c>
      <c r="H46" s="112">
        <v>4307.3</v>
      </c>
    </row>
    <row r="47" spans="1:8" x14ac:dyDescent="0.35">
      <c r="A47">
        <f t="shared" si="4"/>
        <v>45</v>
      </c>
      <c r="B47" s="5">
        <f t="shared" si="0"/>
        <v>4014.0040026246515</v>
      </c>
      <c r="C47" s="5">
        <f t="shared" si="1"/>
        <v>-1523.7244094484033</v>
      </c>
      <c r="D47" s="5">
        <f t="shared" si="3"/>
        <v>4189.5138451443572</v>
      </c>
      <c r="F47" s="113">
        <v>-2.6</v>
      </c>
      <c r="G47" s="114">
        <v>-14</v>
      </c>
      <c r="H47" s="115">
        <v>4402.3</v>
      </c>
    </row>
    <row r="48" spans="1:8" x14ac:dyDescent="0.35">
      <c r="A48">
        <f t="shared" si="4"/>
        <v>46</v>
      </c>
      <c r="B48" s="5">
        <f t="shared" si="0"/>
        <v>4013.1040026246515</v>
      </c>
      <c r="C48" s="5">
        <f t="shared" si="1"/>
        <v>-1523.8244094484032</v>
      </c>
      <c r="D48" s="5">
        <f t="shared" si="3"/>
        <v>4284.5138451443572</v>
      </c>
      <c r="F48" s="106">
        <v>-3.5</v>
      </c>
      <c r="G48" s="107">
        <v>-14.1</v>
      </c>
      <c r="H48" s="109">
        <v>4497.3</v>
      </c>
    </row>
    <row r="49" spans="1:8" x14ac:dyDescent="0.35">
      <c r="A49">
        <f t="shared" si="4"/>
        <v>47</v>
      </c>
      <c r="B49" s="5">
        <f t="shared" si="0"/>
        <v>4011.8040026246513</v>
      </c>
      <c r="C49" s="5">
        <f t="shared" si="1"/>
        <v>-1523.0244094484033</v>
      </c>
      <c r="D49" s="5">
        <f t="shared" si="3"/>
        <v>4379.4138451443569</v>
      </c>
      <c r="F49" s="106">
        <v>-4.8</v>
      </c>
      <c r="G49" s="107">
        <v>-13.3</v>
      </c>
      <c r="H49" s="109">
        <v>4592.2</v>
      </c>
    </row>
    <row r="50" spans="1:8" x14ac:dyDescent="0.35">
      <c r="A50">
        <f t="shared" si="4"/>
        <v>48</v>
      </c>
      <c r="B50" s="5">
        <f t="shared" si="0"/>
        <v>4010.2040026246514</v>
      </c>
      <c r="C50" s="5">
        <f t="shared" si="1"/>
        <v>-1521.1244094484034</v>
      </c>
      <c r="D50" s="5">
        <f t="shared" si="3"/>
        <v>4474.4138451443569</v>
      </c>
      <c r="F50" s="106">
        <v>-6.4</v>
      </c>
      <c r="G50" s="107">
        <v>-11.4</v>
      </c>
      <c r="H50" s="109">
        <v>4687.2</v>
      </c>
    </row>
    <row r="51" spans="1:8" x14ac:dyDescent="0.35">
      <c r="A51">
        <f t="shared" si="4"/>
        <v>49</v>
      </c>
      <c r="B51" s="5">
        <f t="shared" si="0"/>
        <v>4009.2040026246514</v>
      </c>
      <c r="C51" s="5">
        <f t="shared" si="1"/>
        <v>-1518.8244094484032</v>
      </c>
      <c r="D51" s="5">
        <f t="shared" si="3"/>
        <v>4569.4138451443569</v>
      </c>
      <c r="F51" s="106">
        <v>-7.4</v>
      </c>
      <c r="G51" s="107">
        <v>-9.1</v>
      </c>
      <c r="H51" s="109">
        <v>4782.2</v>
      </c>
    </row>
    <row r="52" spans="1:8" x14ac:dyDescent="0.35">
      <c r="A52">
        <f t="shared" si="4"/>
        <v>50</v>
      </c>
      <c r="B52" s="5">
        <f t="shared" si="0"/>
        <v>4008.7040026246514</v>
      </c>
      <c r="C52" s="5">
        <f t="shared" si="1"/>
        <v>-1516.2244094484033</v>
      </c>
      <c r="D52" s="5">
        <f t="shared" si="3"/>
        <v>4665.3138451443574</v>
      </c>
      <c r="F52" s="106">
        <v>-7.9</v>
      </c>
      <c r="G52" s="107">
        <v>-6.5</v>
      </c>
      <c r="H52" s="109">
        <v>4878.1000000000004</v>
      </c>
    </row>
    <row r="53" spans="1:8" x14ac:dyDescent="0.35">
      <c r="A53">
        <f t="shared" si="4"/>
        <v>51</v>
      </c>
      <c r="B53" s="5">
        <f t="shared" si="0"/>
        <v>4007.4040026246516</v>
      </c>
      <c r="C53" s="5">
        <f t="shared" si="1"/>
        <v>-1513.8244094484032</v>
      </c>
      <c r="D53" s="5">
        <f t="shared" si="3"/>
        <v>4760.3138451443574</v>
      </c>
      <c r="F53" s="106">
        <v>-9.1999999999999993</v>
      </c>
      <c r="G53" s="107">
        <v>-4.0999999999999996</v>
      </c>
      <c r="H53" s="109">
        <v>4973.1000000000004</v>
      </c>
    </row>
    <row r="54" spans="1:8" x14ac:dyDescent="0.35">
      <c r="A54">
        <f t="shared" si="4"/>
        <v>52</v>
      </c>
      <c r="B54" s="5">
        <f t="shared" si="0"/>
        <v>4006.9040026246516</v>
      </c>
      <c r="C54" s="5">
        <f t="shared" si="1"/>
        <v>-1512.5244094484033</v>
      </c>
      <c r="D54" s="5">
        <f t="shared" si="3"/>
        <v>4855.3138451443574</v>
      </c>
      <c r="F54" s="106">
        <v>-9.6999999999999993</v>
      </c>
      <c r="G54" s="107">
        <v>-2.8</v>
      </c>
      <c r="H54" s="109">
        <v>5068.1000000000004</v>
      </c>
    </row>
    <row r="55" spans="1:8" x14ac:dyDescent="0.35">
      <c r="A55">
        <f t="shared" si="4"/>
        <v>53</v>
      </c>
      <c r="B55" s="5">
        <f t="shared" si="0"/>
        <v>4007.3040026246513</v>
      </c>
      <c r="C55" s="5">
        <f t="shared" si="1"/>
        <v>-1512.1244094484034</v>
      </c>
      <c r="D55" s="5">
        <f t="shared" si="3"/>
        <v>4950.3138451443574</v>
      </c>
      <c r="F55" s="106">
        <v>-9.3000000000000007</v>
      </c>
      <c r="G55" s="107">
        <v>-2.4</v>
      </c>
      <c r="H55" s="109">
        <v>5163.1000000000004</v>
      </c>
    </row>
    <row r="56" spans="1:8" x14ac:dyDescent="0.35">
      <c r="A56">
        <f t="shared" si="4"/>
        <v>54</v>
      </c>
      <c r="B56" s="5">
        <f t="shared" si="0"/>
        <v>4006.9040026246516</v>
      </c>
      <c r="C56" s="5">
        <f t="shared" si="1"/>
        <v>-1512.1244094484034</v>
      </c>
      <c r="D56" s="5">
        <f t="shared" si="3"/>
        <v>5045.3138451443574</v>
      </c>
      <c r="F56" s="106">
        <v>-9.6999999999999993</v>
      </c>
      <c r="G56" s="107">
        <v>-2.4</v>
      </c>
      <c r="H56" s="109">
        <v>5258.1</v>
      </c>
    </row>
    <row r="57" spans="1:8" x14ac:dyDescent="0.35">
      <c r="A57">
        <f t="shared" si="4"/>
        <v>55</v>
      </c>
      <c r="B57" s="5">
        <f t="shared" si="0"/>
        <v>4005.6040026246515</v>
      </c>
      <c r="C57" s="5">
        <f t="shared" si="1"/>
        <v>-1512.5244094484033</v>
      </c>
      <c r="D57" s="5">
        <f t="shared" si="3"/>
        <v>5140.3138451443574</v>
      </c>
      <c r="F57" s="106">
        <v>-11</v>
      </c>
      <c r="G57" s="107">
        <v>-2.8</v>
      </c>
      <c r="H57" s="109">
        <v>5353.1</v>
      </c>
    </row>
    <row r="58" spans="1:8" x14ac:dyDescent="0.35">
      <c r="A58">
        <f t="shared" si="4"/>
        <v>56</v>
      </c>
      <c r="B58" s="5">
        <f t="shared" si="0"/>
        <v>4002.4040026246516</v>
      </c>
      <c r="C58" s="5">
        <f t="shared" si="1"/>
        <v>-1513.4244094484034</v>
      </c>
      <c r="D58" s="5">
        <f t="shared" si="3"/>
        <v>5285.213845144357</v>
      </c>
      <c r="F58" s="106">
        <v>-14.2</v>
      </c>
      <c r="G58" s="107">
        <v>-3.7</v>
      </c>
      <c r="H58" s="109">
        <v>5498</v>
      </c>
    </row>
    <row r="59" spans="1:8" x14ac:dyDescent="0.35">
      <c r="A59">
        <f t="shared" si="4"/>
        <v>57</v>
      </c>
      <c r="B59" s="5">
        <f t="shared" si="0"/>
        <v>4001.0040026246515</v>
      </c>
      <c r="C59" s="5">
        <f t="shared" si="1"/>
        <v>-1513.5244094484033</v>
      </c>
      <c r="D59" s="5">
        <f t="shared" si="3"/>
        <v>5331.213845144357</v>
      </c>
      <c r="F59" s="106">
        <v>-15.6</v>
      </c>
      <c r="G59" s="107">
        <v>-3.8</v>
      </c>
      <c r="H59" s="109">
        <v>5544</v>
      </c>
    </row>
    <row r="60" spans="1:8" x14ac:dyDescent="0.35">
      <c r="A60">
        <f t="shared" si="4"/>
        <v>58</v>
      </c>
      <c r="B60" s="5">
        <f t="shared" si="0"/>
        <v>3997.9040026246516</v>
      </c>
      <c r="C60" s="5">
        <f t="shared" si="1"/>
        <v>-1514.2244094484033</v>
      </c>
      <c r="D60" s="5">
        <f t="shared" si="3"/>
        <v>5426.213845144357</v>
      </c>
      <c r="F60" s="106">
        <v>-18.7</v>
      </c>
      <c r="G60" s="107">
        <v>-4.5</v>
      </c>
      <c r="H60" s="109">
        <v>5639</v>
      </c>
    </row>
    <row r="61" spans="1:8" x14ac:dyDescent="0.35">
      <c r="A61">
        <f t="shared" si="4"/>
        <v>59</v>
      </c>
      <c r="B61" s="5">
        <f t="shared" si="0"/>
        <v>3995.9040026246516</v>
      </c>
      <c r="C61" s="5">
        <f t="shared" si="1"/>
        <v>-1516.0244094484033</v>
      </c>
      <c r="D61" s="5">
        <f t="shared" si="3"/>
        <v>5522.1138451443567</v>
      </c>
      <c r="F61" s="106">
        <v>-20.7</v>
      </c>
      <c r="G61" s="107">
        <v>-6.3</v>
      </c>
      <c r="H61" s="109">
        <v>5734.9</v>
      </c>
    </row>
    <row r="62" spans="1:8" x14ac:dyDescent="0.35">
      <c r="A62">
        <f t="shared" si="4"/>
        <v>60</v>
      </c>
      <c r="B62" s="5">
        <f t="shared" si="0"/>
        <v>3995.3040026246513</v>
      </c>
      <c r="C62" s="5">
        <f t="shared" si="1"/>
        <v>-1518.6244094484034</v>
      </c>
      <c r="D62" s="5">
        <f t="shared" si="3"/>
        <v>5618.1138451443567</v>
      </c>
      <c r="F62" s="106">
        <v>-21.3</v>
      </c>
      <c r="G62" s="107">
        <v>-8.9</v>
      </c>
      <c r="H62" s="109">
        <v>5830.9</v>
      </c>
    </row>
    <row r="63" spans="1:8" x14ac:dyDescent="0.35">
      <c r="A63">
        <f t="shared" si="4"/>
        <v>61</v>
      </c>
      <c r="B63" s="5">
        <f t="shared" si="0"/>
        <v>3994.7040026246514</v>
      </c>
      <c r="C63" s="5">
        <f t="shared" si="1"/>
        <v>-1521.2244094484033</v>
      </c>
      <c r="D63" s="5">
        <f t="shared" si="3"/>
        <v>5713.0138451443572</v>
      </c>
      <c r="F63" s="106">
        <v>-21.9</v>
      </c>
      <c r="G63" s="107">
        <v>-11.5</v>
      </c>
      <c r="H63" s="109">
        <v>5925.8</v>
      </c>
    </row>
    <row r="64" spans="1:8" x14ac:dyDescent="0.35">
      <c r="A64">
        <f t="shared" si="4"/>
        <v>62</v>
      </c>
      <c r="B64" s="5">
        <f t="shared" si="0"/>
        <v>3994.0040026246515</v>
      </c>
      <c r="C64" s="5">
        <f t="shared" si="1"/>
        <v>-1523.8244094484032</v>
      </c>
      <c r="D64" s="5">
        <f t="shared" si="3"/>
        <v>5808.0138451443572</v>
      </c>
      <c r="F64" s="106">
        <v>-22.6</v>
      </c>
      <c r="G64" s="107">
        <v>-14.1</v>
      </c>
      <c r="H64" s="109">
        <v>6020.8</v>
      </c>
    </row>
    <row r="65" spans="1:8" x14ac:dyDescent="0.35">
      <c r="A65">
        <f t="shared" si="4"/>
        <v>63</v>
      </c>
      <c r="B65" s="5">
        <f t="shared" si="0"/>
        <v>3994.2040026246514</v>
      </c>
      <c r="C65" s="5">
        <f t="shared" si="1"/>
        <v>-1525.9244094484034</v>
      </c>
      <c r="D65" s="5">
        <f t="shared" si="3"/>
        <v>5903.0138451443572</v>
      </c>
      <c r="F65" s="106">
        <v>-22.4</v>
      </c>
      <c r="G65" s="107">
        <v>-16.2</v>
      </c>
      <c r="H65" s="109">
        <v>6115.8</v>
      </c>
    </row>
    <row r="66" spans="1:8" x14ac:dyDescent="0.35">
      <c r="A66">
        <f t="shared" si="4"/>
        <v>64</v>
      </c>
      <c r="B66" s="5">
        <f t="shared" si="0"/>
        <v>3996.2040026246514</v>
      </c>
      <c r="C66" s="5">
        <f t="shared" si="1"/>
        <v>-1528.7244094484033</v>
      </c>
      <c r="D66" s="5">
        <f t="shared" si="3"/>
        <v>6092.9138451443569</v>
      </c>
      <c r="F66" s="106">
        <v>-20.399999999999999</v>
      </c>
      <c r="G66" s="107">
        <v>-19</v>
      </c>
      <c r="H66" s="109">
        <v>6305.7</v>
      </c>
    </row>
    <row r="67" spans="1:8" x14ac:dyDescent="0.35">
      <c r="A67">
        <f t="shared" si="4"/>
        <v>65</v>
      </c>
      <c r="B67" s="5">
        <f t="shared" si="0"/>
        <v>3997.6040026246515</v>
      </c>
      <c r="C67" s="5">
        <f t="shared" si="1"/>
        <v>-1529.8244094484032</v>
      </c>
      <c r="D67" s="5">
        <f t="shared" si="3"/>
        <v>6187.9138451443569</v>
      </c>
      <c r="F67" s="106">
        <v>-19</v>
      </c>
      <c r="G67" s="107">
        <v>-20.100000000000001</v>
      </c>
      <c r="H67" s="109">
        <v>6400.7</v>
      </c>
    </row>
    <row r="68" spans="1:8" x14ac:dyDescent="0.35">
      <c r="A68">
        <f t="shared" si="4"/>
        <v>66</v>
      </c>
      <c r="B68" s="5">
        <f t="shared" ref="B68:B102" si="5">F68+$L$10</f>
        <v>3999.0040026246515</v>
      </c>
      <c r="C68" s="5">
        <f t="shared" ref="C68:C102" si="6">G68+M$10</f>
        <v>-1530.4244094484034</v>
      </c>
      <c r="D68" s="5">
        <f t="shared" si="3"/>
        <v>6282.9138451443569</v>
      </c>
      <c r="F68" s="106">
        <v>-17.600000000000001</v>
      </c>
      <c r="G68" s="107">
        <v>-20.7</v>
      </c>
      <c r="H68" s="109">
        <v>6495.7</v>
      </c>
    </row>
    <row r="69" spans="1:8" x14ac:dyDescent="0.35">
      <c r="A69">
        <f t="shared" ref="A69:A102" si="7">IF(F69,1+A68,"")</f>
        <v>67</v>
      </c>
      <c r="B69" s="5">
        <f t="shared" si="5"/>
        <v>3999.9040026246516</v>
      </c>
      <c r="C69" s="5">
        <f t="shared" si="6"/>
        <v>-1529.9244094484034</v>
      </c>
      <c r="D69" s="5">
        <f t="shared" ref="D69:D102" si="8">H69-P$10 - Q$9</f>
        <v>6377.9138451443569</v>
      </c>
      <c r="F69" s="106">
        <v>-16.7</v>
      </c>
      <c r="G69" s="107">
        <v>-20.2</v>
      </c>
      <c r="H69" s="109">
        <v>6590.7</v>
      </c>
    </row>
    <row r="70" spans="1:8" x14ac:dyDescent="0.35">
      <c r="A70">
        <f t="shared" si="7"/>
        <v>68</v>
      </c>
      <c r="B70" s="5">
        <f t="shared" si="5"/>
        <v>4000.4040026246516</v>
      </c>
      <c r="C70" s="5">
        <f t="shared" si="6"/>
        <v>-1529.5244094484033</v>
      </c>
      <c r="D70" s="5">
        <f t="shared" si="8"/>
        <v>6420.9138451443569</v>
      </c>
      <c r="F70" s="106">
        <v>-16.2</v>
      </c>
      <c r="G70" s="107">
        <v>-19.8</v>
      </c>
      <c r="H70" s="109">
        <v>6633.7</v>
      </c>
    </row>
    <row r="71" spans="1:8" x14ac:dyDescent="0.35">
      <c r="A71">
        <f t="shared" si="7"/>
        <v>69</v>
      </c>
      <c r="B71" s="5">
        <f t="shared" si="5"/>
        <v>4000.9040026246516</v>
      </c>
      <c r="C71" s="5">
        <f t="shared" si="6"/>
        <v>-1529.0244094484033</v>
      </c>
      <c r="D71" s="5">
        <f t="shared" si="8"/>
        <v>6460.9138451443569</v>
      </c>
      <c r="F71" s="106">
        <v>-15.7</v>
      </c>
      <c r="G71" s="107">
        <v>-19.3</v>
      </c>
      <c r="H71" s="109">
        <v>6673.7</v>
      </c>
    </row>
    <row r="72" spans="1:8" x14ac:dyDescent="0.35">
      <c r="A72">
        <f t="shared" si="7"/>
        <v>70</v>
      </c>
      <c r="B72" s="5">
        <f t="shared" si="5"/>
        <v>4002.0040026246515</v>
      </c>
      <c r="C72" s="5">
        <f t="shared" si="6"/>
        <v>-1527.4244094484034</v>
      </c>
      <c r="D72" s="5">
        <f t="shared" si="8"/>
        <v>6555.9138451443569</v>
      </c>
      <c r="F72" s="106">
        <v>-14.6</v>
      </c>
      <c r="G72" s="107">
        <v>-17.7</v>
      </c>
      <c r="H72" s="109">
        <v>6768.7</v>
      </c>
    </row>
    <row r="73" spans="1:8" x14ac:dyDescent="0.35">
      <c r="A73">
        <f t="shared" si="7"/>
        <v>71</v>
      </c>
      <c r="B73" s="5">
        <f t="shared" si="5"/>
        <v>4003.0040026246515</v>
      </c>
      <c r="C73" s="5">
        <f t="shared" si="6"/>
        <v>-1525.4244094484034</v>
      </c>
      <c r="D73" s="5">
        <f t="shared" si="8"/>
        <v>6650.9138451443569</v>
      </c>
      <c r="F73" s="106">
        <v>-13.6</v>
      </c>
      <c r="G73" s="107">
        <v>-15.7</v>
      </c>
      <c r="H73" s="109">
        <v>6863.7</v>
      </c>
    </row>
    <row r="74" spans="1:8" x14ac:dyDescent="0.35">
      <c r="A74">
        <f t="shared" si="7"/>
        <v>72</v>
      </c>
      <c r="B74" s="5">
        <f t="shared" si="5"/>
        <v>4004.1040026246515</v>
      </c>
      <c r="C74" s="5">
        <f t="shared" si="6"/>
        <v>-1523.6244094484034</v>
      </c>
      <c r="D74" s="5">
        <f t="shared" si="8"/>
        <v>6745.8138451443574</v>
      </c>
      <c r="F74" s="106">
        <v>-12.5</v>
      </c>
      <c r="G74" s="107">
        <v>-13.9</v>
      </c>
      <c r="H74" s="109">
        <v>6958.6</v>
      </c>
    </row>
    <row r="75" spans="1:8" x14ac:dyDescent="0.35">
      <c r="A75">
        <f t="shared" si="7"/>
        <v>73</v>
      </c>
      <c r="B75" s="5">
        <f t="shared" si="5"/>
        <v>4004.1040026246515</v>
      </c>
      <c r="C75" s="5">
        <f t="shared" si="6"/>
        <v>-1524.0244094484033</v>
      </c>
      <c r="D75" s="5">
        <f t="shared" si="8"/>
        <v>6841.8138451443574</v>
      </c>
      <c r="F75" s="106">
        <v>-12.5</v>
      </c>
      <c r="G75" s="107">
        <v>-14.3</v>
      </c>
      <c r="H75" s="109">
        <v>7054.6</v>
      </c>
    </row>
    <row r="76" spans="1:8" x14ac:dyDescent="0.35">
      <c r="A76">
        <f t="shared" si="7"/>
        <v>74</v>
      </c>
      <c r="B76" s="5">
        <f t="shared" si="5"/>
        <v>4003.1040026246515</v>
      </c>
      <c r="C76" s="5">
        <f t="shared" si="6"/>
        <v>-1526.8244094484032</v>
      </c>
      <c r="D76" s="5">
        <f t="shared" si="8"/>
        <v>6936.8138451443574</v>
      </c>
      <c r="F76" s="106">
        <v>-13.5</v>
      </c>
      <c r="G76" s="107">
        <v>-17.100000000000001</v>
      </c>
      <c r="H76" s="109">
        <v>7149.6</v>
      </c>
    </row>
    <row r="77" spans="1:8" x14ac:dyDescent="0.35">
      <c r="A77">
        <f t="shared" si="7"/>
        <v>75</v>
      </c>
      <c r="B77" s="5">
        <f t="shared" si="5"/>
        <v>4002.4040026246516</v>
      </c>
      <c r="C77" s="5">
        <f t="shared" si="6"/>
        <v>-1529.4244094484034</v>
      </c>
      <c r="D77" s="5">
        <f t="shared" si="8"/>
        <v>7031.713845144357</v>
      </c>
      <c r="F77" s="106">
        <v>-14.2</v>
      </c>
      <c r="G77" s="107">
        <v>-19.7</v>
      </c>
      <c r="H77" s="109">
        <v>7244.5</v>
      </c>
    </row>
    <row r="78" spans="1:8" x14ac:dyDescent="0.35">
      <c r="A78">
        <f t="shared" si="7"/>
        <v>76</v>
      </c>
      <c r="B78" s="5">
        <f t="shared" si="5"/>
        <v>4001.8040026246513</v>
      </c>
      <c r="C78" s="5">
        <f t="shared" si="6"/>
        <v>-1531.1244094484034</v>
      </c>
      <c r="D78" s="5">
        <f t="shared" si="8"/>
        <v>7126.713845144357</v>
      </c>
      <c r="F78" s="106">
        <v>-14.8</v>
      </c>
      <c r="G78" s="107">
        <v>-21.4</v>
      </c>
      <c r="H78" s="109">
        <v>7339.5</v>
      </c>
    </row>
    <row r="79" spans="1:8" x14ac:dyDescent="0.35">
      <c r="A79">
        <f t="shared" si="7"/>
        <v>77</v>
      </c>
      <c r="B79" s="5">
        <f t="shared" si="5"/>
        <v>4001.2040026246514</v>
      </c>
      <c r="C79" s="5">
        <f t="shared" si="6"/>
        <v>-1532.4244094484034</v>
      </c>
      <c r="D79" s="5">
        <f t="shared" si="8"/>
        <v>7221.713845144357</v>
      </c>
      <c r="F79" s="106">
        <v>-15.4</v>
      </c>
      <c r="G79" s="107">
        <v>-22.7</v>
      </c>
      <c r="H79" s="109">
        <v>7434.5</v>
      </c>
    </row>
    <row r="80" spans="1:8" x14ac:dyDescent="0.35">
      <c r="A80">
        <f t="shared" si="7"/>
        <v>78</v>
      </c>
      <c r="B80" s="5">
        <f t="shared" si="5"/>
        <v>4000.6040026246515</v>
      </c>
      <c r="C80" s="5">
        <f t="shared" si="6"/>
        <v>-1533.8244094484032</v>
      </c>
      <c r="D80" s="5">
        <f t="shared" si="8"/>
        <v>7316.713845144357</v>
      </c>
      <c r="F80" s="106">
        <v>-16</v>
      </c>
      <c r="G80" s="107">
        <v>-24.1</v>
      </c>
      <c r="H80" s="109">
        <v>7529.5</v>
      </c>
    </row>
    <row r="81" spans="1:8" x14ac:dyDescent="0.35">
      <c r="A81">
        <f t="shared" si="7"/>
        <v>79</v>
      </c>
      <c r="B81" s="5">
        <f t="shared" si="5"/>
        <v>3999.8040026246513</v>
      </c>
      <c r="C81" s="5">
        <f t="shared" si="6"/>
        <v>-1535.2244094484033</v>
      </c>
      <c r="D81" s="5">
        <f t="shared" si="8"/>
        <v>7424.713845144357</v>
      </c>
      <c r="F81" s="106">
        <v>-16.8</v>
      </c>
      <c r="G81" s="107">
        <v>-25.5</v>
      </c>
      <c r="H81" s="109">
        <v>7637.5</v>
      </c>
    </row>
    <row r="82" spans="1:8" x14ac:dyDescent="0.35">
      <c r="A82">
        <f t="shared" si="7"/>
        <v>80</v>
      </c>
      <c r="B82" s="5">
        <f t="shared" si="5"/>
        <v>3997.8040026246513</v>
      </c>
      <c r="C82" s="5">
        <f t="shared" si="6"/>
        <v>-1538.6244094484034</v>
      </c>
      <c r="D82" s="5">
        <f t="shared" si="8"/>
        <v>7615.6138451443567</v>
      </c>
      <c r="F82" s="106">
        <v>-18.8</v>
      </c>
      <c r="G82" s="107">
        <v>-28.9</v>
      </c>
      <c r="H82" s="109">
        <v>7828.4</v>
      </c>
    </row>
    <row r="83" spans="1:8" x14ac:dyDescent="0.35">
      <c r="A83">
        <f t="shared" si="7"/>
        <v>81</v>
      </c>
      <c r="B83" s="5">
        <f t="shared" si="5"/>
        <v>3995.7040026246514</v>
      </c>
      <c r="C83" s="5">
        <f t="shared" si="6"/>
        <v>-1540.6244094484034</v>
      </c>
      <c r="D83" s="5">
        <f t="shared" si="8"/>
        <v>7710.6138451443567</v>
      </c>
      <c r="F83" s="106">
        <v>-20.9</v>
      </c>
      <c r="G83" s="107">
        <v>-30.9</v>
      </c>
      <c r="H83" s="109">
        <v>7923.4</v>
      </c>
    </row>
    <row r="84" spans="1:8" x14ac:dyDescent="0.35">
      <c r="A84">
        <f t="shared" si="7"/>
        <v>82</v>
      </c>
      <c r="B84" s="5">
        <f t="shared" si="5"/>
        <v>3993.2040026246514</v>
      </c>
      <c r="C84" s="5">
        <f t="shared" si="6"/>
        <v>-1542.3244094484032</v>
      </c>
      <c r="D84" s="5">
        <f t="shared" si="8"/>
        <v>7805.6138451443567</v>
      </c>
      <c r="F84" s="106">
        <v>-23.4</v>
      </c>
      <c r="G84" s="107">
        <v>-32.6</v>
      </c>
      <c r="H84" s="109">
        <v>8018.4</v>
      </c>
    </row>
    <row r="85" spans="1:8" x14ac:dyDescent="0.35">
      <c r="A85">
        <f t="shared" si="7"/>
        <v>83</v>
      </c>
      <c r="B85" s="5">
        <f t="shared" si="5"/>
        <v>3990.7040026246514</v>
      </c>
      <c r="C85" s="5">
        <f t="shared" si="6"/>
        <v>-1543.0244094484033</v>
      </c>
      <c r="D85" s="5">
        <f t="shared" si="8"/>
        <v>7901.5138451443572</v>
      </c>
      <c r="F85" s="106">
        <v>-25.9</v>
      </c>
      <c r="G85" s="107">
        <v>-33.299999999999997</v>
      </c>
      <c r="H85" s="109">
        <v>8114.3</v>
      </c>
    </row>
    <row r="86" spans="1:8" x14ac:dyDescent="0.35">
      <c r="A86">
        <f t="shared" si="7"/>
        <v>84</v>
      </c>
      <c r="B86" s="5">
        <f t="shared" si="5"/>
        <v>3988.1040026246515</v>
      </c>
      <c r="C86" s="5">
        <f t="shared" si="6"/>
        <v>-1542.2244094484033</v>
      </c>
      <c r="D86" s="5">
        <f t="shared" si="8"/>
        <v>7996.5138451443563</v>
      </c>
      <c r="F86" s="106">
        <v>-28.5</v>
      </c>
      <c r="G86" s="107">
        <v>-32.5</v>
      </c>
      <c r="H86" s="109">
        <v>8209.2999999999993</v>
      </c>
    </row>
    <row r="87" spans="1:8" x14ac:dyDescent="0.35">
      <c r="A87">
        <f t="shared" si="7"/>
        <v>85</v>
      </c>
      <c r="B87" s="5">
        <f t="shared" si="5"/>
        <v>3985.5040026246515</v>
      </c>
      <c r="C87" s="5">
        <f t="shared" si="6"/>
        <v>-1541.6244094484034</v>
      </c>
      <c r="D87" s="5">
        <f t="shared" si="8"/>
        <v>8091.4138451443578</v>
      </c>
      <c r="F87" s="106">
        <v>-31.1</v>
      </c>
      <c r="G87" s="107">
        <v>-31.9</v>
      </c>
      <c r="H87" s="109">
        <v>8304.2000000000007</v>
      </c>
    </row>
    <row r="88" spans="1:8" x14ac:dyDescent="0.35">
      <c r="A88">
        <f t="shared" si="7"/>
        <v>86</v>
      </c>
      <c r="B88" s="5">
        <f t="shared" si="5"/>
        <v>3983.6040026246515</v>
      </c>
      <c r="C88" s="5">
        <f t="shared" si="6"/>
        <v>-1541.7244094484033</v>
      </c>
      <c r="D88" s="5">
        <f t="shared" si="8"/>
        <v>8187.4138451443578</v>
      </c>
      <c r="F88" s="106">
        <v>-33</v>
      </c>
      <c r="G88" s="107">
        <v>-32</v>
      </c>
      <c r="H88" s="109">
        <v>8400.2000000000007</v>
      </c>
    </row>
    <row r="89" spans="1:8" x14ac:dyDescent="0.35">
      <c r="A89">
        <f t="shared" si="7"/>
        <v>87</v>
      </c>
      <c r="B89" s="5">
        <f t="shared" si="5"/>
        <v>3983.1040026246515</v>
      </c>
      <c r="C89" s="5">
        <f t="shared" si="6"/>
        <v>-1541.8244094484032</v>
      </c>
      <c r="D89" s="5">
        <f t="shared" si="8"/>
        <v>8213.4138451443578</v>
      </c>
      <c r="F89" s="106">
        <v>-33.5</v>
      </c>
      <c r="G89" s="107">
        <v>-32.1</v>
      </c>
      <c r="H89" s="109">
        <v>8426.2000000000007</v>
      </c>
    </row>
    <row r="90" spans="1:8" x14ac:dyDescent="0.35">
      <c r="A90">
        <f t="shared" si="7"/>
        <v>88</v>
      </c>
      <c r="B90" s="5">
        <f t="shared" si="5"/>
        <v>3978.5040026246515</v>
      </c>
      <c r="C90" s="5">
        <f t="shared" si="6"/>
        <v>-1542.7244094484033</v>
      </c>
      <c r="D90" s="5">
        <f t="shared" si="8"/>
        <v>8343.3138451443574</v>
      </c>
      <c r="F90" s="106">
        <v>-38.1</v>
      </c>
      <c r="G90" s="107">
        <v>-33</v>
      </c>
      <c r="H90" s="109">
        <v>8556.1</v>
      </c>
    </row>
    <row r="91" spans="1:8" x14ac:dyDescent="0.35">
      <c r="A91">
        <f t="shared" si="7"/>
        <v>89</v>
      </c>
      <c r="B91" s="5">
        <f t="shared" si="5"/>
        <v>3974.6040026246515</v>
      </c>
      <c r="C91" s="5">
        <f t="shared" si="6"/>
        <v>-1541.8244094484032</v>
      </c>
      <c r="D91" s="5">
        <f t="shared" si="8"/>
        <v>8438.213845144357</v>
      </c>
      <c r="F91" s="106">
        <v>-42</v>
      </c>
      <c r="G91" s="107">
        <v>-32.1</v>
      </c>
      <c r="H91" s="109">
        <v>8651</v>
      </c>
    </row>
    <row r="92" spans="1:8" x14ac:dyDescent="0.35">
      <c r="A92">
        <f t="shared" si="7"/>
        <v>90</v>
      </c>
      <c r="B92" s="5">
        <f t="shared" si="5"/>
        <v>3973.5040026246515</v>
      </c>
      <c r="C92" s="5">
        <f t="shared" si="6"/>
        <v>-1539.9244094484034</v>
      </c>
      <c r="D92" s="5">
        <f t="shared" si="8"/>
        <v>8528.213845144357</v>
      </c>
      <c r="F92" s="113">
        <v>-43.1</v>
      </c>
      <c r="G92" s="114">
        <v>-30.2</v>
      </c>
      <c r="H92" s="115">
        <v>8741</v>
      </c>
    </row>
    <row r="93" spans="1:8" x14ac:dyDescent="0.35">
      <c r="A93">
        <f t="shared" si="7"/>
        <v>91</v>
      </c>
      <c r="B93" s="5">
        <f t="shared" si="5"/>
        <v>3973.0040026246515</v>
      </c>
      <c r="C93" s="5">
        <f t="shared" si="6"/>
        <v>-1538.9244094484034</v>
      </c>
      <c r="D93" s="5">
        <f t="shared" si="8"/>
        <v>8628.213845144357</v>
      </c>
      <c r="F93" s="106">
        <v>-43.6</v>
      </c>
      <c r="G93" s="107">
        <v>-29.2</v>
      </c>
      <c r="H93" s="109">
        <v>8841</v>
      </c>
    </row>
    <row r="94" spans="1:8" x14ac:dyDescent="0.35">
      <c r="A94">
        <f t="shared" si="7"/>
        <v>92</v>
      </c>
      <c r="B94" s="5">
        <f t="shared" si="5"/>
        <v>3970.0040026246515</v>
      </c>
      <c r="C94" s="5">
        <f t="shared" si="6"/>
        <v>-1538.3244094484032</v>
      </c>
      <c r="D94" s="5">
        <f t="shared" si="8"/>
        <v>8723.1138451443567</v>
      </c>
      <c r="F94" s="106">
        <v>-46.6</v>
      </c>
      <c r="G94" s="107">
        <v>-28.6</v>
      </c>
      <c r="H94" s="109">
        <v>8935.9</v>
      </c>
    </row>
    <row r="95" spans="1:8" x14ac:dyDescent="0.35">
      <c r="A95">
        <f t="shared" si="7"/>
        <v>93</v>
      </c>
      <c r="B95" s="5">
        <f t="shared" si="5"/>
        <v>3967.0040026246515</v>
      </c>
      <c r="C95" s="5">
        <f t="shared" si="6"/>
        <v>-1538.0244094484033</v>
      </c>
      <c r="D95" s="5">
        <f t="shared" si="8"/>
        <v>8818.1138451443567</v>
      </c>
      <c r="F95" s="106">
        <v>-49.6</v>
      </c>
      <c r="G95" s="107">
        <v>-28.3</v>
      </c>
      <c r="H95" s="109">
        <v>9030.9</v>
      </c>
    </row>
    <row r="96" spans="1:8" x14ac:dyDescent="0.35">
      <c r="A96">
        <f t="shared" si="7"/>
        <v>94</v>
      </c>
      <c r="B96" s="5">
        <f t="shared" si="5"/>
        <v>3964.2040026246514</v>
      </c>
      <c r="C96" s="5">
        <f t="shared" si="6"/>
        <v>-1538.7244094484033</v>
      </c>
      <c r="D96" s="5">
        <f t="shared" si="8"/>
        <v>8912.0138451443563</v>
      </c>
      <c r="F96" s="106">
        <v>-52.4</v>
      </c>
      <c r="G96" s="107">
        <v>-29</v>
      </c>
      <c r="H96" s="109">
        <v>9124.7999999999993</v>
      </c>
    </row>
    <row r="97" spans="1:8" x14ac:dyDescent="0.35">
      <c r="A97">
        <f t="shared" si="7"/>
        <v>95</v>
      </c>
      <c r="B97" s="5">
        <f t="shared" si="5"/>
        <v>3961.2040026246514</v>
      </c>
      <c r="C97" s="5">
        <f t="shared" si="6"/>
        <v>-1538.8244094484032</v>
      </c>
      <c r="D97" s="5">
        <f t="shared" si="8"/>
        <v>9007.0138451443563</v>
      </c>
      <c r="F97" s="106">
        <v>-55.4</v>
      </c>
      <c r="G97" s="107">
        <v>-29.1</v>
      </c>
      <c r="H97" s="109">
        <v>9219.7999999999993</v>
      </c>
    </row>
    <row r="98" spans="1:8" x14ac:dyDescent="0.35">
      <c r="A98">
        <f t="shared" si="7"/>
        <v>96</v>
      </c>
      <c r="B98" s="5">
        <f t="shared" si="5"/>
        <v>3957.1040026246515</v>
      </c>
      <c r="C98" s="5">
        <f t="shared" si="6"/>
        <v>-1538.6244094484034</v>
      </c>
      <c r="D98" s="5">
        <f t="shared" si="8"/>
        <v>9101.9138451443578</v>
      </c>
      <c r="F98" s="106">
        <v>-59.5</v>
      </c>
      <c r="G98" s="107">
        <v>-28.9</v>
      </c>
      <c r="H98" s="109">
        <v>9314.7000000000007</v>
      </c>
    </row>
    <row r="99" spans="1:8" x14ac:dyDescent="0.35">
      <c r="A99">
        <f t="shared" si="7"/>
        <v>97</v>
      </c>
      <c r="B99" s="5">
        <f t="shared" si="5"/>
        <v>3950.9040026246516</v>
      </c>
      <c r="C99" s="5">
        <f t="shared" si="6"/>
        <v>-1539.6244094484034</v>
      </c>
      <c r="D99" s="5">
        <f t="shared" si="8"/>
        <v>9196.713845144357</v>
      </c>
      <c r="F99" s="106">
        <v>-65.7</v>
      </c>
      <c r="G99" s="107">
        <v>-29.9</v>
      </c>
      <c r="H99" s="109">
        <v>9409.5</v>
      </c>
    </row>
    <row r="100" spans="1:8" x14ac:dyDescent="0.35">
      <c r="A100">
        <f t="shared" si="7"/>
        <v>98</v>
      </c>
      <c r="B100" s="5">
        <f t="shared" si="5"/>
        <v>3949.0040026246515</v>
      </c>
      <c r="C100" s="5">
        <f t="shared" si="6"/>
        <v>-1540.6244094484034</v>
      </c>
      <c r="D100" s="5">
        <f t="shared" si="8"/>
        <v>9228.6138451443567</v>
      </c>
      <c r="F100" s="106">
        <v>-67.599999999999994</v>
      </c>
      <c r="G100" s="107">
        <v>-30.9</v>
      </c>
      <c r="H100" s="109">
        <v>9441.4</v>
      </c>
    </row>
    <row r="101" spans="1:8" x14ac:dyDescent="0.35">
      <c r="A101">
        <f t="shared" si="7"/>
        <v>99</v>
      </c>
      <c r="B101" s="5">
        <f t="shared" si="5"/>
        <v>3946.0040026246515</v>
      </c>
      <c r="C101" s="5">
        <f t="shared" si="6"/>
        <v>-1542.7244094484033</v>
      </c>
      <c r="D101" s="5">
        <f t="shared" si="8"/>
        <v>9281.9138451443578</v>
      </c>
      <c r="F101" s="106">
        <v>-70.599999999999994</v>
      </c>
      <c r="G101" s="107">
        <v>-33</v>
      </c>
      <c r="H101" s="109">
        <v>9494.7000000000007</v>
      </c>
    </row>
    <row r="102" spans="1:8" ht="15" thickBot="1" x14ac:dyDescent="0.4">
      <c r="A102">
        <f t="shared" si="7"/>
        <v>100</v>
      </c>
      <c r="B102" s="5">
        <f t="shared" si="5"/>
        <v>3945.8040026246513</v>
      </c>
      <c r="C102" s="5">
        <f t="shared" si="6"/>
        <v>-1542.8244094484032</v>
      </c>
      <c r="D102" s="5">
        <f t="shared" si="8"/>
        <v>9284.5138451443563</v>
      </c>
      <c r="F102" s="116">
        <v>-70.8</v>
      </c>
      <c r="G102" s="117">
        <v>-33.1</v>
      </c>
      <c r="H102" s="118">
        <v>9497.2999999999993</v>
      </c>
    </row>
    <row r="103" spans="1:8" x14ac:dyDescent="0.35">
      <c r="B103" s="5"/>
      <c r="C103" s="5"/>
      <c r="D103" s="5"/>
    </row>
    <row r="104" spans="1:8" x14ac:dyDescent="0.35">
      <c r="B104" s="5"/>
      <c r="C104" s="5"/>
      <c r="D104" s="5"/>
    </row>
    <row r="105" spans="1:8" x14ac:dyDescent="0.35">
      <c r="B105" s="5"/>
      <c r="C105" s="5"/>
      <c r="D105" s="5"/>
    </row>
    <row r="106" spans="1:8" x14ac:dyDescent="0.35">
      <c r="B106" s="5"/>
      <c r="C106" s="5"/>
      <c r="D106" s="5"/>
    </row>
    <row r="107" spans="1:8" x14ac:dyDescent="0.35">
      <c r="B107" s="5"/>
      <c r="C107" s="5"/>
      <c r="D107" s="5"/>
    </row>
  </sheetData>
  <mergeCells count="1">
    <mergeCell ref="F1:H1"/>
  </mergeCells>
  <pageMargins left="0.7" right="0.7" top="0.75" bottom="0.75" header="0.3" footer="0.3"/>
  <pageSetup paperSize="9"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FACD-9C32-41F3-AA62-3E0469D3A7B8}">
  <dimension ref="A1:R107"/>
  <sheetViews>
    <sheetView workbookViewId="0">
      <selection activeCell="N13" sqref="N13"/>
    </sheetView>
  </sheetViews>
  <sheetFormatPr defaultRowHeight="14.5" x14ac:dyDescent="0.35"/>
  <cols>
    <col min="1" max="5" width="9.1796875"/>
    <col min="6" max="8" width="10.7265625" customWidth="1"/>
    <col min="10" max="10" width="26.81640625" customWidth="1"/>
    <col min="11" max="16" width="16.7265625" customWidth="1"/>
    <col min="17" max="17" width="10.453125" customWidth="1"/>
  </cols>
  <sheetData>
    <row r="1" spans="1:18" x14ac:dyDescent="0.35">
      <c r="A1" s="124" t="s">
        <v>128</v>
      </c>
      <c r="B1" s="124"/>
      <c r="C1" s="124"/>
      <c r="D1" s="124"/>
      <c r="E1" s="124"/>
      <c r="F1" s="124"/>
      <c r="G1" s="124"/>
      <c r="H1" s="124"/>
      <c r="J1" s="48"/>
      <c r="K1" s="49" t="s">
        <v>94</v>
      </c>
      <c r="L1" s="49"/>
      <c r="M1" s="49"/>
      <c r="N1" s="49" t="s">
        <v>104</v>
      </c>
      <c r="O1" s="49" t="s">
        <v>105</v>
      </c>
      <c r="P1" s="50"/>
      <c r="Q1" s="50"/>
      <c r="R1" s="51"/>
    </row>
    <row r="2" spans="1:18" x14ac:dyDescent="0.35">
      <c r="F2" s="44" t="s">
        <v>84</v>
      </c>
      <c r="G2" s="45" t="s">
        <v>83</v>
      </c>
      <c r="H2" s="46" t="s">
        <v>85</v>
      </c>
      <c r="J2" s="52"/>
      <c r="K2" t="s">
        <v>127</v>
      </c>
      <c r="R2" s="38"/>
    </row>
    <row r="3" spans="1:18" ht="15" thickBot="1" x14ac:dyDescent="0.4">
      <c r="A3">
        <v>1</v>
      </c>
      <c r="B3" s="5">
        <f t="shared" ref="B3:B36" si="0">F3+$K$10</f>
        <v>3739.012795275456</v>
      </c>
      <c r="C3" s="5">
        <f t="shared" ref="C3:C36" si="1">G3+L$10</f>
        <v>-1481.961942255849</v>
      </c>
      <c r="D3" s="5">
        <f t="shared" ref="D3:D36" si="2">H3-O$10</f>
        <v>-170.25754593175887</v>
      </c>
      <c r="F3" s="32">
        <v>0</v>
      </c>
      <c r="G3" s="31">
        <v>0</v>
      </c>
      <c r="H3" s="33">
        <v>0</v>
      </c>
      <c r="J3" s="52"/>
      <c r="K3" t="s">
        <v>125</v>
      </c>
      <c r="P3" s="38"/>
    </row>
    <row r="4" spans="1:18" ht="15" thickBot="1" x14ac:dyDescent="0.4">
      <c r="A4">
        <v>2</v>
      </c>
      <c r="B4" s="5">
        <f t="shared" si="0"/>
        <v>3739.012795275456</v>
      </c>
      <c r="C4" s="5">
        <f t="shared" si="1"/>
        <v>-1481.961942255849</v>
      </c>
      <c r="D4" s="5">
        <f t="shared" si="2"/>
        <v>-70.25754593175887</v>
      </c>
      <c r="F4" s="34">
        <v>0</v>
      </c>
      <c r="G4" s="7">
        <v>0</v>
      </c>
      <c r="H4" s="35">
        <v>100</v>
      </c>
      <c r="J4" s="52"/>
      <c r="K4" s="53" t="s">
        <v>96</v>
      </c>
      <c r="L4" s="54" t="s">
        <v>95</v>
      </c>
      <c r="M4" s="54" t="s">
        <v>11</v>
      </c>
      <c r="N4" s="54" t="s">
        <v>12</v>
      </c>
      <c r="O4" s="54" t="s">
        <v>97</v>
      </c>
      <c r="P4" s="55" t="s">
        <v>113</v>
      </c>
      <c r="Q4" s="56" t="s">
        <v>121</v>
      </c>
    </row>
    <row r="5" spans="1:18" x14ac:dyDescent="0.35">
      <c r="A5">
        <v>3</v>
      </c>
      <c r="B5" s="5">
        <f t="shared" si="0"/>
        <v>3739.012795275456</v>
      </c>
      <c r="C5" s="5">
        <f t="shared" si="1"/>
        <v>-1481.961942255849</v>
      </c>
      <c r="D5" s="5">
        <f t="shared" si="2"/>
        <v>29.74245406824113</v>
      </c>
      <c r="F5" s="32">
        <v>0</v>
      </c>
      <c r="G5" s="31">
        <v>0</v>
      </c>
      <c r="H5" s="33">
        <v>200</v>
      </c>
      <c r="J5" s="52" t="s">
        <v>98</v>
      </c>
      <c r="K5" s="57">
        <f>Introduction!C63</f>
        <v>335780.84019999998</v>
      </c>
      <c r="L5" s="57">
        <f>Introduction!D63</f>
        <v>4262991.9910000004</v>
      </c>
      <c r="M5" s="57">
        <f>Introduction!E63</f>
        <v>38.500163749999999</v>
      </c>
      <c r="N5" s="57">
        <f>Introduction!F63</f>
        <v>-112.8832204</v>
      </c>
      <c r="O5" s="57">
        <f>Introduction!G63</f>
        <v>1701.9194</v>
      </c>
      <c r="P5" s="58">
        <f>P9*0.3048</f>
        <v>1.7373600000000002</v>
      </c>
      <c r="Q5" s="59"/>
    </row>
    <row r="6" spans="1:18" x14ac:dyDescent="0.35">
      <c r="A6">
        <v>4</v>
      </c>
      <c r="B6" s="5">
        <f t="shared" si="0"/>
        <v>3739.012795275456</v>
      </c>
      <c r="C6" s="5">
        <f t="shared" si="1"/>
        <v>-1481.961942255849</v>
      </c>
      <c r="D6" s="5">
        <f t="shared" si="2"/>
        <v>129.74245406824113</v>
      </c>
      <c r="F6" s="34">
        <v>0</v>
      </c>
      <c r="G6" s="7">
        <v>0</v>
      </c>
      <c r="H6" s="35">
        <v>300</v>
      </c>
      <c r="J6" s="52" t="s">
        <v>141</v>
      </c>
      <c r="K6" s="60">
        <f>K5-Introduction!C39</f>
        <v>1139.6510999999591</v>
      </c>
      <c r="L6" s="60">
        <f>L5-Introduction!D39</f>
        <v>-451.70199999958277</v>
      </c>
      <c r="M6" s="60"/>
      <c r="N6" s="60"/>
      <c r="O6" s="60">
        <f>O5-Introduction!H20</f>
        <v>51.894500000000107</v>
      </c>
      <c r="P6" s="61"/>
      <c r="Q6" s="59"/>
    </row>
    <row r="7" spans="1:18" ht="15" thickBot="1" x14ac:dyDescent="0.4">
      <c r="A7">
        <v>5</v>
      </c>
      <c r="B7" s="5">
        <f t="shared" si="0"/>
        <v>3739.012795275456</v>
      </c>
      <c r="C7" s="5">
        <f t="shared" si="1"/>
        <v>-1481.961942255849</v>
      </c>
      <c r="D7" s="5">
        <f t="shared" si="2"/>
        <v>229.74245406824113</v>
      </c>
      <c r="F7" s="32">
        <v>0</v>
      </c>
      <c r="G7" s="31">
        <v>0</v>
      </c>
      <c r="H7" s="33">
        <v>400</v>
      </c>
      <c r="J7" s="52"/>
      <c r="P7" s="38"/>
      <c r="Q7" s="59"/>
    </row>
    <row r="8" spans="1:18" ht="15" thickBot="1" x14ac:dyDescent="0.4">
      <c r="A8">
        <v>6</v>
      </c>
      <c r="B8" s="5">
        <f t="shared" si="0"/>
        <v>3739.012795275456</v>
      </c>
      <c r="C8" s="5">
        <f t="shared" si="1"/>
        <v>-1481.961942255849</v>
      </c>
      <c r="D8" s="5">
        <f t="shared" si="2"/>
        <v>329.74245406824116</v>
      </c>
      <c r="F8" s="34">
        <v>0</v>
      </c>
      <c r="G8" s="7">
        <v>0</v>
      </c>
      <c r="H8" s="35">
        <v>500</v>
      </c>
      <c r="J8" s="52"/>
      <c r="K8" s="53" t="s">
        <v>99</v>
      </c>
      <c r="L8" s="54" t="s">
        <v>100</v>
      </c>
      <c r="M8" s="54" t="s">
        <v>11</v>
      </c>
      <c r="N8" s="54" t="s">
        <v>12</v>
      </c>
      <c r="O8" s="54" t="s">
        <v>101</v>
      </c>
      <c r="P8" s="55" t="s">
        <v>112</v>
      </c>
      <c r="Q8" s="59"/>
    </row>
    <row r="9" spans="1:18" x14ac:dyDescent="0.35">
      <c r="A9">
        <v>7</v>
      </c>
      <c r="B9" s="5">
        <f t="shared" si="0"/>
        <v>3739.012795275456</v>
      </c>
      <c r="C9" s="5">
        <f t="shared" si="1"/>
        <v>-1481.961942255849</v>
      </c>
      <c r="D9" s="5">
        <f t="shared" si="2"/>
        <v>429.74245406824116</v>
      </c>
      <c r="F9" s="32">
        <v>0</v>
      </c>
      <c r="G9" s="31">
        <v>0</v>
      </c>
      <c r="H9" s="33">
        <v>600</v>
      </c>
      <c r="J9" s="52" t="s">
        <v>98</v>
      </c>
      <c r="K9" s="62">
        <f>K5/0.3048</f>
        <v>1101643.1765091862</v>
      </c>
      <c r="L9" s="57">
        <f>L5/0.3048</f>
        <v>13986194.196194226</v>
      </c>
      <c r="M9" s="57">
        <f>M5</f>
        <v>38.500163749999999</v>
      </c>
      <c r="N9" s="57">
        <f>N5</f>
        <v>-112.8832204</v>
      </c>
      <c r="O9" s="57">
        <f>O5/0.3048</f>
        <v>5583.725065616798</v>
      </c>
      <c r="P9" s="58">
        <v>5.7</v>
      </c>
      <c r="Q9" s="59">
        <v>24.5</v>
      </c>
    </row>
    <row r="10" spans="1:18" ht="15" thickBot="1" x14ac:dyDescent="0.4">
      <c r="A10">
        <v>8</v>
      </c>
      <c r="B10" s="5">
        <f t="shared" si="0"/>
        <v>3739.012795275456</v>
      </c>
      <c r="C10" s="5">
        <f t="shared" si="1"/>
        <v>-1481.961942255849</v>
      </c>
      <c r="D10" s="5">
        <f t="shared" si="2"/>
        <v>529.74245406824116</v>
      </c>
      <c r="F10" s="34">
        <v>0</v>
      </c>
      <c r="G10" s="7">
        <v>0</v>
      </c>
      <c r="H10" s="35">
        <v>700</v>
      </c>
      <c r="J10" s="52" t="s">
        <v>141</v>
      </c>
      <c r="K10" s="63">
        <f>K6/0.3048</f>
        <v>3739.012795275456</v>
      </c>
      <c r="L10" s="64">
        <f>L6/0.3048</f>
        <v>-1481.961942255849</v>
      </c>
      <c r="M10" s="64"/>
      <c r="N10" s="64"/>
      <c r="O10" s="64">
        <f>O6/0.3048</f>
        <v>170.25754593175887</v>
      </c>
      <c r="P10" s="65"/>
      <c r="Q10" s="66"/>
    </row>
    <row r="11" spans="1:18" x14ac:dyDescent="0.35">
      <c r="A11">
        <v>9</v>
      </c>
      <c r="B11" s="5">
        <f t="shared" si="0"/>
        <v>3739.012795275456</v>
      </c>
      <c r="C11" s="5">
        <f t="shared" si="1"/>
        <v>-1481.961942255849</v>
      </c>
      <c r="D11" s="5">
        <f t="shared" si="2"/>
        <v>629.74245406824116</v>
      </c>
      <c r="F11" s="32">
        <v>0</v>
      </c>
      <c r="G11" s="31">
        <v>0</v>
      </c>
      <c r="H11" s="33">
        <v>800</v>
      </c>
    </row>
    <row r="12" spans="1:18" x14ac:dyDescent="0.35">
      <c r="A12">
        <v>10</v>
      </c>
      <c r="B12" s="5">
        <f t="shared" si="0"/>
        <v>3739.012795275456</v>
      </c>
      <c r="C12" s="5">
        <f t="shared" si="1"/>
        <v>-1481.961942255849</v>
      </c>
      <c r="D12" s="5">
        <f t="shared" si="2"/>
        <v>729.74245406824116</v>
      </c>
      <c r="F12" s="34">
        <v>0</v>
      </c>
      <c r="G12" s="7">
        <v>0</v>
      </c>
      <c r="H12" s="35">
        <v>900</v>
      </c>
    </row>
    <row r="13" spans="1:18" x14ac:dyDescent="0.35">
      <c r="A13">
        <v>11</v>
      </c>
      <c r="B13" s="5">
        <f t="shared" si="0"/>
        <v>3739.012795275456</v>
      </c>
      <c r="C13" s="5">
        <f t="shared" si="1"/>
        <v>-1481.961942255849</v>
      </c>
      <c r="D13" s="5">
        <f t="shared" si="2"/>
        <v>829.74245406824116</v>
      </c>
      <c r="F13" s="32">
        <v>0</v>
      </c>
      <c r="G13" s="31">
        <v>0</v>
      </c>
      <c r="H13" s="33">
        <v>1000</v>
      </c>
      <c r="J13" t="s">
        <v>143</v>
      </c>
      <c r="L13" t="s">
        <v>146</v>
      </c>
      <c r="M13">
        <f>P6</f>
        <v>0</v>
      </c>
      <c r="N13" t="s">
        <v>151</v>
      </c>
    </row>
    <row r="14" spans="1:18" x14ac:dyDescent="0.35">
      <c r="A14">
        <v>12</v>
      </c>
      <c r="B14" s="5">
        <f t="shared" si="0"/>
        <v>3739.012795275456</v>
      </c>
      <c r="C14" s="5">
        <f t="shared" si="1"/>
        <v>-1481.961942255849</v>
      </c>
      <c r="D14" s="5">
        <f t="shared" si="2"/>
        <v>929.74245406824116</v>
      </c>
      <c r="F14" s="34">
        <v>0</v>
      </c>
      <c r="G14" s="7">
        <v>0</v>
      </c>
      <c r="H14" s="35">
        <v>1100</v>
      </c>
    </row>
    <row r="15" spans="1:18" x14ac:dyDescent="0.35">
      <c r="A15">
        <v>13</v>
      </c>
      <c r="B15" s="5">
        <f t="shared" si="0"/>
        <v>3739.012795275456</v>
      </c>
      <c r="C15" s="5">
        <f t="shared" si="1"/>
        <v>-1481.961942255849</v>
      </c>
      <c r="D15" s="5">
        <f t="shared" si="2"/>
        <v>1029.7424540682412</v>
      </c>
      <c r="F15" s="32">
        <v>0</v>
      </c>
      <c r="G15" s="31">
        <v>0</v>
      </c>
      <c r="H15" s="33">
        <v>1200</v>
      </c>
    </row>
    <row r="16" spans="1:18" x14ac:dyDescent="0.35">
      <c r="A16">
        <v>14</v>
      </c>
      <c r="B16" s="5">
        <f t="shared" si="0"/>
        <v>3739.012795275456</v>
      </c>
      <c r="C16" s="5">
        <f t="shared" si="1"/>
        <v>-1481.961942255849</v>
      </c>
      <c r="D16" s="5">
        <f t="shared" si="2"/>
        <v>1129.7424540682412</v>
      </c>
      <c r="F16" s="34">
        <v>0</v>
      </c>
      <c r="G16" s="7">
        <v>0</v>
      </c>
      <c r="H16" s="35">
        <v>1300</v>
      </c>
    </row>
    <row r="17" spans="1:8" x14ac:dyDescent="0.35">
      <c r="A17">
        <v>15</v>
      </c>
      <c r="B17" s="5">
        <f t="shared" si="0"/>
        <v>3739.012795275456</v>
      </c>
      <c r="C17" s="5">
        <f t="shared" si="1"/>
        <v>-1481.961942255849</v>
      </c>
      <c r="D17" s="5">
        <f t="shared" si="2"/>
        <v>1229.7424540682412</v>
      </c>
      <c r="F17" s="32">
        <v>0</v>
      </c>
      <c r="G17" s="31">
        <v>0</v>
      </c>
      <c r="H17" s="33">
        <v>1400</v>
      </c>
    </row>
    <row r="18" spans="1:8" x14ac:dyDescent="0.35">
      <c r="A18">
        <v>16</v>
      </c>
      <c r="B18" s="5">
        <f t="shared" si="0"/>
        <v>3739.012795275456</v>
      </c>
      <c r="C18" s="5">
        <f t="shared" si="1"/>
        <v>-1481.961942255849</v>
      </c>
      <c r="D18" s="5">
        <f t="shared" si="2"/>
        <v>1329.7424540682412</v>
      </c>
      <c r="F18" s="34">
        <v>0</v>
      </c>
      <c r="G18" s="7">
        <v>0</v>
      </c>
      <c r="H18" s="35">
        <v>1500</v>
      </c>
    </row>
    <row r="19" spans="1:8" x14ac:dyDescent="0.35">
      <c r="A19">
        <v>17</v>
      </c>
      <c r="B19" s="5">
        <f t="shared" si="0"/>
        <v>3739.012795275456</v>
      </c>
      <c r="C19" s="5">
        <f t="shared" si="1"/>
        <v>-1481.961942255849</v>
      </c>
      <c r="D19" s="5">
        <f t="shared" si="2"/>
        <v>1429.7424540682412</v>
      </c>
      <c r="F19" s="32">
        <v>0</v>
      </c>
      <c r="G19" s="31">
        <v>0</v>
      </c>
      <c r="H19" s="33">
        <v>1600</v>
      </c>
    </row>
    <row r="20" spans="1:8" x14ac:dyDescent="0.35">
      <c r="A20">
        <v>18</v>
      </c>
      <c r="B20" s="5">
        <f t="shared" si="0"/>
        <v>3739.012795275456</v>
      </c>
      <c r="C20" s="5">
        <f t="shared" si="1"/>
        <v>-1481.961942255849</v>
      </c>
      <c r="D20" s="5">
        <f t="shared" si="2"/>
        <v>1529.7424540682412</v>
      </c>
      <c r="F20" s="34">
        <v>0</v>
      </c>
      <c r="G20" s="7">
        <v>0</v>
      </c>
      <c r="H20" s="35">
        <v>1700</v>
      </c>
    </row>
    <row r="21" spans="1:8" x14ac:dyDescent="0.35">
      <c r="A21">
        <v>19</v>
      </c>
      <c r="B21" s="5">
        <f t="shared" si="0"/>
        <v>3739.012795275456</v>
      </c>
      <c r="C21" s="5">
        <f t="shared" si="1"/>
        <v>-1481.961942255849</v>
      </c>
      <c r="D21" s="5">
        <f t="shared" si="2"/>
        <v>1629.7424540682412</v>
      </c>
      <c r="F21" s="32">
        <v>0</v>
      </c>
      <c r="G21" s="31">
        <v>0</v>
      </c>
      <c r="H21" s="33">
        <v>1800</v>
      </c>
    </row>
    <row r="22" spans="1:8" x14ac:dyDescent="0.35">
      <c r="A22">
        <v>20</v>
      </c>
      <c r="B22" s="5">
        <f t="shared" si="0"/>
        <v>3739.012795275456</v>
      </c>
      <c r="C22" s="5">
        <f t="shared" si="1"/>
        <v>-1481.961942255849</v>
      </c>
      <c r="D22" s="5">
        <f t="shared" si="2"/>
        <v>1729.7424540682412</v>
      </c>
      <c r="F22" s="34">
        <v>0</v>
      </c>
      <c r="G22" s="7">
        <v>0</v>
      </c>
      <c r="H22" s="35">
        <v>1900</v>
      </c>
    </row>
    <row r="23" spans="1:8" x14ac:dyDescent="0.35">
      <c r="A23">
        <v>21</v>
      </c>
      <c r="B23" s="5">
        <f t="shared" si="0"/>
        <v>3739.012795275456</v>
      </c>
      <c r="C23" s="5">
        <f t="shared" si="1"/>
        <v>-1481.961942255849</v>
      </c>
      <c r="D23" s="5">
        <f t="shared" si="2"/>
        <v>1829.7424540682412</v>
      </c>
      <c r="F23" s="32">
        <v>0</v>
      </c>
      <c r="G23" s="31">
        <v>0</v>
      </c>
      <c r="H23" s="33">
        <v>2000</v>
      </c>
    </row>
    <row r="24" spans="1:8" x14ac:dyDescent="0.35">
      <c r="A24">
        <v>22</v>
      </c>
      <c r="B24" s="5">
        <f t="shared" si="0"/>
        <v>3739.012795275456</v>
      </c>
      <c r="C24" s="5">
        <f t="shared" si="1"/>
        <v>-1481.961942255849</v>
      </c>
      <c r="D24" s="5">
        <f t="shared" si="2"/>
        <v>1929.7424540682412</v>
      </c>
      <c r="F24" s="34">
        <v>0</v>
      </c>
      <c r="G24" s="7">
        <v>0</v>
      </c>
      <c r="H24" s="35">
        <v>2100</v>
      </c>
    </row>
    <row r="25" spans="1:8" x14ac:dyDescent="0.35">
      <c r="A25">
        <v>23</v>
      </c>
      <c r="B25" s="5">
        <f t="shared" si="0"/>
        <v>3739.012795275456</v>
      </c>
      <c r="C25" s="5">
        <f t="shared" si="1"/>
        <v>-1481.961942255849</v>
      </c>
      <c r="D25" s="5">
        <f t="shared" si="2"/>
        <v>2029.7424540682412</v>
      </c>
      <c r="F25" s="32">
        <v>0</v>
      </c>
      <c r="G25" s="31">
        <v>0</v>
      </c>
      <c r="H25" s="33">
        <v>2200</v>
      </c>
    </row>
    <row r="26" spans="1:8" x14ac:dyDescent="0.35">
      <c r="A26">
        <v>24</v>
      </c>
      <c r="B26" s="5">
        <f t="shared" si="0"/>
        <v>3739.012795275456</v>
      </c>
      <c r="C26" s="5">
        <f t="shared" si="1"/>
        <v>-1481.961942255849</v>
      </c>
      <c r="D26" s="5">
        <f t="shared" si="2"/>
        <v>2129.7424540682409</v>
      </c>
      <c r="F26" s="34">
        <v>0</v>
      </c>
      <c r="G26" s="7">
        <v>0</v>
      </c>
      <c r="H26" s="35">
        <v>2300</v>
      </c>
    </row>
    <row r="27" spans="1:8" x14ac:dyDescent="0.35">
      <c r="A27">
        <v>25</v>
      </c>
      <c r="B27" s="5">
        <f t="shared" si="0"/>
        <v>3739.012795275456</v>
      </c>
      <c r="C27" s="5">
        <f t="shared" si="1"/>
        <v>-1481.961942255849</v>
      </c>
      <c r="D27" s="5">
        <f t="shared" si="2"/>
        <v>2229.7424540682409</v>
      </c>
      <c r="F27" s="32">
        <v>0</v>
      </c>
      <c r="G27" s="31">
        <v>0</v>
      </c>
      <c r="H27" s="33">
        <v>2400</v>
      </c>
    </row>
    <row r="28" spans="1:8" x14ac:dyDescent="0.35">
      <c r="A28">
        <v>26</v>
      </c>
      <c r="B28" s="5">
        <f t="shared" si="0"/>
        <v>3739.012795275456</v>
      </c>
      <c r="C28" s="5">
        <f t="shared" si="1"/>
        <v>-1481.961942255849</v>
      </c>
      <c r="D28" s="5">
        <f t="shared" si="2"/>
        <v>2329.7424540682409</v>
      </c>
      <c r="F28" s="34">
        <v>0</v>
      </c>
      <c r="G28" s="7">
        <v>0</v>
      </c>
      <c r="H28" s="35">
        <v>2500</v>
      </c>
    </row>
    <row r="29" spans="1:8" x14ac:dyDescent="0.35">
      <c r="A29">
        <v>27</v>
      </c>
      <c r="B29" s="5">
        <f t="shared" si="0"/>
        <v>3739.012795275456</v>
      </c>
      <c r="C29" s="5">
        <f t="shared" si="1"/>
        <v>-1481.961942255849</v>
      </c>
      <c r="D29" s="5">
        <f t="shared" si="2"/>
        <v>2429.7424540682409</v>
      </c>
      <c r="F29" s="32">
        <v>0</v>
      </c>
      <c r="G29" s="31">
        <v>0</v>
      </c>
      <c r="H29" s="33">
        <v>2600</v>
      </c>
    </row>
    <row r="30" spans="1:8" x14ac:dyDescent="0.35">
      <c r="A30">
        <v>28</v>
      </c>
      <c r="B30" s="5">
        <f t="shared" si="0"/>
        <v>3739.012795275456</v>
      </c>
      <c r="C30" s="5">
        <f t="shared" si="1"/>
        <v>-1481.961942255849</v>
      </c>
      <c r="D30" s="5">
        <f t="shared" si="2"/>
        <v>2529.7424540682409</v>
      </c>
      <c r="F30" s="34">
        <v>0</v>
      </c>
      <c r="G30" s="7">
        <v>0</v>
      </c>
      <c r="H30" s="35">
        <v>2700</v>
      </c>
    </row>
    <row r="31" spans="1:8" x14ac:dyDescent="0.35">
      <c r="A31">
        <v>29</v>
      </c>
      <c r="B31" s="5">
        <f t="shared" si="0"/>
        <v>3739.012795275456</v>
      </c>
      <c r="C31" s="5">
        <f t="shared" si="1"/>
        <v>-1481.961942255849</v>
      </c>
      <c r="D31" s="5">
        <f t="shared" si="2"/>
        <v>2629.7424540682409</v>
      </c>
      <c r="F31" s="32">
        <v>0</v>
      </c>
      <c r="G31" s="31">
        <v>0</v>
      </c>
      <c r="H31" s="33">
        <v>2800</v>
      </c>
    </row>
    <row r="32" spans="1:8" x14ac:dyDescent="0.35">
      <c r="A32">
        <v>30</v>
      </c>
      <c r="B32" s="5">
        <f t="shared" si="0"/>
        <v>3739.012795275456</v>
      </c>
      <c r="C32" s="5">
        <f t="shared" si="1"/>
        <v>-1481.961942255849</v>
      </c>
      <c r="D32" s="5">
        <f t="shared" si="2"/>
        <v>2729.7424540682409</v>
      </c>
      <c r="F32" s="34">
        <v>0</v>
      </c>
      <c r="G32" s="7">
        <v>0</v>
      </c>
      <c r="H32" s="35">
        <v>2900</v>
      </c>
    </row>
    <row r="33" spans="1:8" x14ac:dyDescent="0.35">
      <c r="A33">
        <v>31</v>
      </c>
      <c r="B33" s="5">
        <f t="shared" si="0"/>
        <v>3739.012795275456</v>
      </c>
      <c r="C33" s="5">
        <f t="shared" si="1"/>
        <v>-1481.961942255849</v>
      </c>
      <c r="D33" s="5">
        <f t="shared" si="2"/>
        <v>2829.7424540682409</v>
      </c>
      <c r="F33" s="32">
        <v>0</v>
      </c>
      <c r="G33" s="31">
        <v>0</v>
      </c>
      <c r="H33" s="33">
        <v>3000</v>
      </c>
    </row>
    <row r="34" spans="1:8" x14ac:dyDescent="0.35">
      <c r="A34">
        <v>32</v>
      </c>
      <c r="B34" s="5">
        <f t="shared" si="0"/>
        <v>3739.012795275456</v>
      </c>
      <c r="C34" s="5">
        <f t="shared" si="1"/>
        <v>-1481.961942255849</v>
      </c>
      <c r="D34" s="5">
        <f t="shared" si="2"/>
        <v>2929.7424540682409</v>
      </c>
      <c r="F34" s="34">
        <v>0</v>
      </c>
      <c r="G34" s="7">
        <v>0</v>
      </c>
      <c r="H34" s="35">
        <v>3100</v>
      </c>
    </row>
    <row r="35" spans="1:8" x14ac:dyDescent="0.35">
      <c r="A35">
        <v>33</v>
      </c>
      <c r="B35" s="5">
        <f t="shared" si="0"/>
        <v>3739.012795275456</v>
      </c>
      <c r="C35" s="5">
        <f t="shared" si="1"/>
        <v>-1481.961942255849</v>
      </c>
      <c r="D35" s="5">
        <f t="shared" si="2"/>
        <v>3029.7424540682409</v>
      </c>
      <c r="F35" s="32">
        <v>0</v>
      </c>
      <c r="G35" s="31">
        <v>0</v>
      </c>
      <c r="H35" s="33">
        <v>3200</v>
      </c>
    </row>
    <row r="36" spans="1:8" x14ac:dyDescent="0.35">
      <c r="A36">
        <v>34</v>
      </c>
      <c r="B36" s="5">
        <f t="shared" si="0"/>
        <v>3739.012795275456</v>
      </c>
      <c r="C36" s="5">
        <f t="shared" si="1"/>
        <v>-1481.961942255849</v>
      </c>
      <c r="D36" s="5">
        <f t="shared" si="2"/>
        <v>3109.7424540682409</v>
      </c>
      <c r="F36" s="34">
        <v>0</v>
      </c>
      <c r="G36" s="7">
        <v>0</v>
      </c>
      <c r="H36" s="35">
        <v>3280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</sheetData>
  <mergeCells count="1">
    <mergeCell ref="A1:H1"/>
  </mergeCells>
  <pageMargins left="0.7" right="0.7" top="0.75" bottom="0.75" header="0.3" footer="0.3"/>
  <pageSetup paperSize="9"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1187-B19D-4EFE-BECF-0DB0CE4B4F1E}">
  <dimension ref="A1:R98"/>
  <sheetViews>
    <sheetView workbookViewId="0">
      <selection activeCell="N19" sqref="N19"/>
    </sheetView>
  </sheetViews>
  <sheetFormatPr defaultRowHeight="14.5" x14ac:dyDescent="0.35"/>
  <cols>
    <col min="1" max="1" width="9.1796875"/>
    <col min="2" max="2" width="9.1796875" style="47"/>
    <col min="3" max="3" width="11.7265625" style="47" bestFit="1" customWidth="1"/>
    <col min="4" max="4" width="9.1796875" style="47"/>
    <col min="5" max="5" width="9.1796875"/>
    <col min="6" max="7" width="12.7265625" bestFit="1" customWidth="1"/>
    <col min="8" max="8" width="12.54296875" bestFit="1" customWidth="1"/>
    <col min="10" max="10" width="25.26953125" bestFit="1" customWidth="1"/>
    <col min="11" max="16" width="16.7265625" customWidth="1"/>
    <col min="17" max="17" width="10.81640625" customWidth="1"/>
  </cols>
  <sheetData>
    <row r="1" spans="1:18" x14ac:dyDescent="0.35">
      <c r="A1" t="s">
        <v>3</v>
      </c>
      <c r="B1" s="47" t="s">
        <v>136</v>
      </c>
      <c r="C1" s="47" t="s">
        <v>137</v>
      </c>
      <c r="D1" s="47" t="s">
        <v>147</v>
      </c>
      <c r="F1" t="s">
        <v>4</v>
      </c>
      <c r="G1" t="s">
        <v>5</v>
      </c>
      <c r="H1" t="s">
        <v>6</v>
      </c>
    </row>
    <row r="2" spans="1:18" s="1" customFormat="1" x14ac:dyDescent="0.35">
      <c r="A2">
        <v>1</v>
      </c>
      <c r="B2" s="47">
        <f t="shared" ref="B2:B33" si="0">F2+K$14</f>
        <v>2831.6587926509401</v>
      </c>
      <c r="C2" s="47">
        <f t="shared" ref="C2:C33" si="1">G2+L$14</f>
        <v>-57.427821521405278</v>
      </c>
      <c r="D2" s="47">
        <f t="shared" ref="D2:D33" si="2">H2-O$14</f>
        <v>-38.146653543307593</v>
      </c>
      <c r="E2"/>
      <c r="F2">
        <v>0</v>
      </c>
      <c r="G2">
        <v>0</v>
      </c>
      <c r="H2">
        <v>0</v>
      </c>
    </row>
    <row r="3" spans="1:18" x14ac:dyDescent="0.35">
      <c r="A3">
        <f>A2+1</f>
        <v>2</v>
      </c>
      <c r="B3" s="47">
        <f t="shared" si="0"/>
        <v>2831.9587926509403</v>
      </c>
      <c r="C3" s="47">
        <f t="shared" si="1"/>
        <v>-57.227821521405275</v>
      </c>
      <c r="D3" s="47">
        <f t="shared" si="2"/>
        <v>162.85334645669241</v>
      </c>
      <c r="F3">
        <v>0.3</v>
      </c>
      <c r="G3">
        <v>0.2</v>
      </c>
      <c r="H3">
        <v>201</v>
      </c>
    </row>
    <row r="4" spans="1:18" ht="15" thickBot="1" x14ac:dyDescent="0.4">
      <c r="A4">
        <f t="shared" ref="A4:A67" si="3">A3+1</f>
        <v>3</v>
      </c>
      <c r="B4" s="47">
        <f t="shared" si="0"/>
        <v>2832.3587926509399</v>
      </c>
      <c r="C4" s="47">
        <f t="shared" si="1"/>
        <v>-56.927821521405278</v>
      </c>
      <c r="D4" s="47">
        <f t="shared" si="2"/>
        <v>253.85334645669241</v>
      </c>
      <c r="F4">
        <v>0.7</v>
      </c>
      <c r="G4">
        <v>0.5</v>
      </c>
      <c r="H4">
        <v>292</v>
      </c>
    </row>
    <row r="5" spans="1:18" x14ac:dyDescent="0.35">
      <c r="A5">
        <f t="shared" si="3"/>
        <v>4</v>
      </c>
      <c r="B5" s="47">
        <f t="shared" si="0"/>
        <v>2833.0587926509402</v>
      </c>
      <c r="C5" s="47">
        <f t="shared" si="1"/>
        <v>-56.127821521405281</v>
      </c>
      <c r="D5" s="47">
        <f t="shared" si="2"/>
        <v>362.85334645669241</v>
      </c>
      <c r="F5">
        <v>1.4</v>
      </c>
      <c r="G5">
        <v>1.3</v>
      </c>
      <c r="H5">
        <v>401</v>
      </c>
      <c r="J5" s="48"/>
      <c r="K5" s="49" t="s">
        <v>94</v>
      </c>
      <c r="L5" s="49"/>
      <c r="M5" s="49"/>
      <c r="N5" s="49" t="s">
        <v>104</v>
      </c>
      <c r="O5" s="49"/>
      <c r="P5" s="50"/>
      <c r="Q5" s="50"/>
      <c r="R5" s="51"/>
    </row>
    <row r="6" spans="1:18" ht="15" customHeight="1" x14ac:dyDescent="0.35">
      <c r="A6">
        <f t="shared" si="3"/>
        <v>5</v>
      </c>
      <c r="B6" s="47">
        <f t="shared" si="0"/>
        <v>2833.25879265094</v>
      </c>
      <c r="C6" s="47">
        <f t="shared" si="1"/>
        <v>-55.027821521405279</v>
      </c>
      <c r="D6" s="47">
        <f t="shared" si="2"/>
        <v>454.85334645669241</v>
      </c>
      <c r="F6">
        <v>1.6</v>
      </c>
      <c r="G6">
        <v>2.4</v>
      </c>
      <c r="H6">
        <v>493</v>
      </c>
      <c r="J6" s="52"/>
      <c r="K6" s="129" t="str">
        <f>Introduction!D15</f>
        <v>56-32 EOWR - Final 22 July 2021.pdf</v>
      </c>
      <c r="L6" s="129"/>
      <c r="M6" s="129"/>
      <c r="N6" s="6">
        <f>Introduction!E17</f>
        <v>0</v>
      </c>
      <c r="R6" s="38"/>
    </row>
    <row r="7" spans="1:18" ht="15" thickBot="1" x14ac:dyDescent="0.4">
      <c r="A7">
        <f t="shared" si="3"/>
        <v>6</v>
      </c>
      <c r="B7" s="47">
        <f t="shared" si="0"/>
        <v>2833.1587926509401</v>
      </c>
      <c r="C7" s="47">
        <f t="shared" si="1"/>
        <v>-53.527821521405279</v>
      </c>
      <c r="D7" s="47">
        <f t="shared" si="2"/>
        <v>546.85334645669241</v>
      </c>
      <c r="F7">
        <v>1.5</v>
      </c>
      <c r="G7">
        <v>3.9</v>
      </c>
      <c r="H7">
        <v>585</v>
      </c>
      <c r="J7" s="52"/>
      <c r="K7" t="s">
        <v>125</v>
      </c>
      <c r="P7" s="38"/>
    </row>
    <row r="8" spans="1:18" ht="15" thickBot="1" x14ac:dyDescent="0.4">
      <c r="A8">
        <f t="shared" si="3"/>
        <v>7</v>
      </c>
      <c r="B8" s="47">
        <f t="shared" si="0"/>
        <v>2832.25879265094</v>
      </c>
      <c r="C8" s="47">
        <f t="shared" si="1"/>
        <v>-52.827821521405276</v>
      </c>
      <c r="D8" s="47">
        <f t="shared" si="2"/>
        <v>637.85334645669241</v>
      </c>
      <c r="F8">
        <v>0.6</v>
      </c>
      <c r="G8">
        <v>4.5999999999999996</v>
      </c>
      <c r="H8">
        <v>676</v>
      </c>
      <c r="J8" s="52"/>
      <c r="K8" s="53" t="s">
        <v>96</v>
      </c>
      <c r="L8" s="54" t="s">
        <v>95</v>
      </c>
      <c r="M8" s="54" t="s">
        <v>11</v>
      </c>
      <c r="N8" s="54" t="s">
        <v>12</v>
      </c>
      <c r="O8" s="82" t="s">
        <v>97</v>
      </c>
      <c r="P8" s="55" t="s">
        <v>113</v>
      </c>
      <c r="Q8" s="56" t="s">
        <v>121</v>
      </c>
    </row>
    <row r="9" spans="1:18" x14ac:dyDescent="0.35">
      <c r="A9">
        <f t="shared" si="3"/>
        <v>8</v>
      </c>
      <c r="B9" s="47">
        <f t="shared" si="0"/>
        <v>2831.3587926509399</v>
      </c>
      <c r="C9" s="47">
        <f t="shared" si="1"/>
        <v>-51.927821521405278</v>
      </c>
      <c r="D9" s="47">
        <f t="shared" si="2"/>
        <v>728.85334645669241</v>
      </c>
      <c r="F9">
        <v>-0.3</v>
      </c>
      <c r="G9">
        <v>5.5</v>
      </c>
      <c r="H9">
        <v>767</v>
      </c>
      <c r="J9" s="52" t="s">
        <v>98</v>
      </c>
      <c r="K9" s="62">
        <f>Introduction!C44</f>
        <v>335504.27870000002</v>
      </c>
      <c r="L9" s="57">
        <f>Introduction!D44</f>
        <v>4263426.1890000002</v>
      </c>
      <c r="M9" s="57">
        <f>Introduction!E44</f>
        <v>38.50402364</v>
      </c>
      <c r="N9" s="57">
        <f>Introduction!F44</f>
        <v>-112.8864923</v>
      </c>
      <c r="O9" s="57">
        <f>Introduction!G44</f>
        <v>1661.652</v>
      </c>
      <c r="P9" s="58">
        <f>P13*0.3048</f>
        <v>9.2659199999999995</v>
      </c>
      <c r="Q9" s="59"/>
    </row>
    <row r="10" spans="1:18" ht="15" thickBot="1" x14ac:dyDescent="0.4">
      <c r="A10">
        <f t="shared" si="3"/>
        <v>9</v>
      </c>
      <c r="B10" s="47">
        <f t="shared" si="0"/>
        <v>2831.4587926509403</v>
      </c>
      <c r="C10" s="47">
        <f t="shared" si="1"/>
        <v>-49.627821521405281</v>
      </c>
      <c r="D10" s="47">
        <f t="shared" si="2"/>
        <v>819.75334645669238</v>
      </c>
      <c r="F10">
        <v>-0.2</v>
      </c>
      <c r="G10">
        <v>7.8</v>
      </c>
      <c r="H10">
        <v>857.9</v>
      </c>
      <c r="J10" s="52" t="s">
        <v>141</v>
      </c>
      <c r="K10" s="63">
        <f>K9-Introduction!C20</f>
        <v>863.08960000000661</v>
      </c>
      <c r="L10" s="64">
        <f>L9-Introduction!D20</f>
        <v>-17.503999999724329</v>
      </c>
      <c r="M10" s="64"/>
      <c r="N10" s="64"/>
      <c r="O10" s="64">
        <f>O9-Introduction!H20</f>
        <v>11.627100000000155</v>
      </c>
      <c r="P10" s="65"/>
      <c r="Q10" s="59"/>
    </row>
    <row r="11" spans="1:18" ht="15" thickBot="1" x14ac:dyDescent="0.4">
      <c r="A11">
        <f t="shared" si="3"/>
        <v>10</v>
      </c>
      <c r="B11" s="47">
        <f t="shared" si="0"/>
        <v>2831.75879265094</v>
      </c>
      <c r="C11" s="47">
        <f t="shared" si="1"/>
        <v>-47.327821521405276</v>
      </c>
      <c r="D11" s="47">
        <f t="shared" si="2"/>
        <v>910.75334645669238</v>
      </c>
      <c r="F11">
        <v>0.1</v>
      </c>
      <c r="G11">
        <v>10.1</v>
      </c>
      <c r="H11">
        <v>948.9</v>
      </c>
      <c r="J11" s="52"/>
      <c r="P11" s="38"/>
      <c r="Q11" s="59"/>
    </row>
    <row r="12" spans="1:18" ht="15" thickBot="1" x14ac:dyDescent="0.4">
      <c r="A12">
        <f t="shared" si="3"/>
        <v>11</v>
      </c>
      <c r="B12" s="47">
        <f t="shared" si="0"/>
        <v>2832.0587926509402</v>
      </c>
      <c r="C12" s="47">
        <f t="shared" si="1"/>
        <v>-45.027821521405279</v>
      </c>
      <c r="D12" s="47">
        <f t="shared" si="2"/>
        <v>1001.7533464566925</v>
      </c>
      <c r="F12">
        <v>0.4</v>
      </c>
      <c r="G12">
        <v>12.4</v>
      </c>
      <c r="H12">
        <v>1039.9000000000001</v>
      </c>
      <c r="J12" s="52"/>
      <c r="K12" s="53" t="s">
        <v>99</v>
      </c>
      <c r="L12" s="54" t="s">
        <v>100</v>
      </c>
      <c r="M12" s="54" t="s">
        <v>11</v>
      </c>
      <c r="N12" s="54" t="s">
        <v>12</v>
      </c>
      <c r="O12" s="54" t="s">
        <v>101</v>
      </c>
      <c r="P12" s="55" t="s">
        <v>112</v>
      </c>
      <c r="Q12" s="59"/>
    </row>
    <row r="13" spans="1:18" x14ac:dyDescent="0.35">
      <c r="A13">
        <f t="shared" si="3"/>
        <v>12</v>
      </c>
      <c r="B13" s="47">
        <f t="shared" si="0"/>
        <v>2832.4587926509403</v>
      </c>
      <c r="C13" s="47">
        <f t="shared" si="1"/>
        <v>-42.327821521405276</v>
      </c>
      <c r="D13" s="47">
        <f t="shared" si="2"/>
        <v>1096.6533464566924</v>
      </c>
      <c r="F13">
        <v>0.8</v>
      </c>
      <c r="G13">
        <v>15.1</v>
      </c>
      <c r="H13">
        <v>1134.8</v>
      </c>
      <c r="J13" s="52" t="s">
        <v>98</v>
      </c>
      <c r="K13" s="62">
        <f>K9/0.3048</f>
        <v>1100735.8225065616</v>
      </c>
      <c r="L13" s="57">
        <f>L9/0.3048</f>
        <v>13987618.730314961</v>
      </c>
      <c r="M13" s="57">
        <f>M9</f>
        <v>38.50402364</v>
      </c>
      <c r="N13" s="57">
        <f>N9</f>
        <v>-112.8864923</v>
      </c>
      <c r="O13" s="57">
        <f>O9/0.3048</f>
        <v>5451.6141732283468</v>
      </c>
      <c r="P13" s="58">
        <f>Introduction!L21</f>
        <v>30.4</v>
      </c>
      <c r="Q13" s="59" t="s">
        <v>124</v>
      </c>
    </row>
    <row r="14" spans="1:18" ht="15" thickBot="1" x14ac:dyDescent="0.4">
      <c r="A14">
        <f t="shared" si="3"/>
        <v>13</v>
      </c>
      <c r="B14" s="47">
        <f t="shared" si="0"/>
        <v>2832.9587926509403</v>
      </c>
      <c r="C14" s="47">
        <f t="shared" si="1"/>
        <v>-39.427821521405278</v>
      </c>
      <c r="D14" s="47">
        <f t="shared" si="2"/>
        <v>1191.6533464566924</v>
      </c>
      <c r="F14">
        <v>1.3</v>
      </c>
      <c r="G14">
        <v>18</v>
      </c>
      <c r="H14">
        <v>1229.8</v>
      </c>
      <c r="J14" s="52" t="s">
        <v>141</v>
      </c>
      <c r="K14" s="63">
        <f>K10/0.3048</f>
        <v>2831.6587926509401</v>
      </c>
      <c r="L14" s="64">
        <f>L10/0.3048</f>
        <v>-57.427821521405278</v>
      </c>
      <c r="M14" s="64"/>
      <c r="N14" s="64"/>
      <c r="O14" s="64">
        <f>O10/0.3048</f>
        <v>38.146653543307593</v>
      </c>
      <c r="P14" s="65"/>
      <c r="Q14" s="66"/>
    </row>
    <row r="15" spans="1:18" x14ac:dyDescent="0.35">
      <c r="A15">
        <f t="shared" si="3"/>
        <v>14</v>
      </c>
      <c r="B15" s="47">
        <f t="shared" si="0"/>
        <v>2833.75879265094</v>
      </c>
      <c r="C15" s="47">
        <f t="shared" si="1"/>
        <v>-36.427821521405278</v>
      </c>
      <c r="D15" s="47">
        <f t="shared" si="2"/>
        <v>1286.5533464566925</v>
      </c>
      <c r="F15">
        <v>2.1</v>
      </c>
      <c r="G15">
        <v>21</v>
      </c>
      <c r="H15">
        <v>1324.7</v>
      </c>
    </row>
    <row r="16" spans="1:18" x14ac:dyDescent="0.35">
      <c r="A16">
        <f t="shared" si="3"/>
        <v>15</v>
      </c>
      <c r="B16" s="47">
        <f t="shared" si="0"/>
        <v>2834.6587926509401</v>
      </c>
      <c r="C16" s="47">
        <f t="shared" si="1"/>
        <v>-33.427821521405278</v>
      </c>
      <c r="D16" s="47">
        <f t="shared" si="2"/>
        <v>1380.5533464566925</v>
      </c>
      <c r="F16">
        <v>3</v>
      </c>
      <c r="G16">
        <v>24</v>
      </c>
      <c r="H16">
        <v>1418.7</v>
      </c>
      <c r="J16" s="67" t="s">
        <v>133</v>
      </c>
      <c r="K16" s="67"/>
      <c r="L16" s="67"/>
      <c r="M16" s="67"/>
      <c r="N16" s="67"/>
      <c r="O16" s="67"/>
    </row>
    <row r="17" spans="1:14" x14ac:dyDescent="0.35">
      <c r="A17">
        <f t="shared" si="3"/>
        <v>16</v>
      </c>
      <c r="B17" s="47">
        <f t="shared" si="0"/>
        <v>2835.75879265094</v>
      </c>
      <c r="C17" s="47">
        <f t="shared" si="1"/>
        <v>-30.827821521405276</v>
      </c>
      <c r="D17" s="47">
        <f t="shared" si="2"/>
        <v>1475.4533464566923</v>
      </c>
      <c r="F17">
        <v>4.0999999999999996</v>
      </c>
      <c r="G17">
        <v>26.6</v>
      </c>
      <c r="H17">
        <v>1513.6</v>
      </c>
      <c r="J17" s="68" t="s">
        <v>117</v>
      </c>
      <c r="K17" s="68"/>
    </row>
    <row r="18" spans="1:14" x14ac:dyDescent="0.35">
      <c r="A18">
        <f t="shared" si="3"/>
        <v>17</v>
      </c>
      <c r="B18" s="47">
        <f t="shared" si="0"/>
        <v>2837.0587926509402</v>
      </c>
      <c r="C18" s="47">
        <f t="shared" si="1"/>
        <v>-28.927821521405278</v>
      </c>
      <c r="D18" s="47">
        <f t="shared" si="2"/>
        <v>1569.4533464566923</v>
      </c>
      <c r="F18">
        <v>5.4</v>
      </c>
      <c r="G18">
        <v>28.5</v>
      </c>
      <c r="H18">
        <v>1607.6</v>
      </c>
    </row>
    <row r="19" spans="1:14" x14ac:dyDescent="0.35">
      <c r="A19">
        <f t="shared" si="3"/>
        <v>18</v>
      </c>
      <c r="B19" s="47">
        <f t="shared" si="0"/>
        <v>2838.75879265094</v>
      </c>
      <c r="C19" s="47">
        <f t="shared" si="1"/>
        <v>-26.827821521405276</v>
      </c>
      <c r="D19" s="47">
        <f t="shared" si="2"/>
        <v>1664.4533464566923</v>
      </c>
      <c r="F19">
        <v>7.1</v>
      </c>
      <c r="G19">
        <v>30.6</v>
      </c>
      <c r="H19">
        <v>1702.6</v>
      </c>
      <c r="J19" t="s">
        <v>143</v>
      </c>
      <c r="L19" t="s">
        <v>148</v>
      </c>
      <c r="M19">
        <v>0</v>
      </c>
      <c r="N19" t="s">
        <v>151</v>
      </c>
    </row>
    <row r="20" spans="1:14" x14ac:dyDescent="0.35">
      <c r="A20">
        <f t="shared" si="3"/>
        <v>19</v>
      </c>
      <c r="B20" s="47">
        <f t="shared" si="0"/>
        <v>2841.0587926509402</v>
      </c>
      <c r="C20" s="47">
        <f t="shared" si="1"/>
        <v>-24.727821521405275</v>
      </c>
      <c r="D20" s="47">
        <f t="shared" si="2"/>
        <v>1759.3533464566924</v>
      </c>
      <c r="F20">
        <v>9.4</v>
      </c>
      <c r="G20">
        <v>32.700000000000003</v>
      </c>
      <c r="H20">
        <v>1797.5</v>
      </c>
    </row>
    <row r="21" spans="1:14" x14ac:dyDescent="0.35">
      <c r="A21">
        <f t="shared" si="3"/>
        <v>20</v>
      </c>
      <c r="B21" s="47">
        <f t="shared" si="0"/>
        <v>2843.1587926509401</v>
      </c>
      <c r="C21" s="47">
        <f t="shared" si="1"/>
        <v>-23.027821521405279</v>
      </c>
      <c r="D21" s="47">
        <f t="shared" si="2"/>
        <v>1853.3533464566924</v>
      </c>
      <c r="F21">
        <v>11.5</v>
      </c>
      <c r="G21">
        <v>34.4</v>
      </c>
      <c r="H21">
        <v>1891.5</v>
      </c>
    </row>
    <row r="22" spans="1:14" x14ac:dyDescent="0.35">
      <c r="A22">
        <f t="shared" si="3"/>
        <v>21</v>
      </c>
      <c r="B22" s="47">
        <f t="shared" si="0"/>
        <v>2845.0587926509402</v>
      </c>
      <c r="C22" s="47">
        <f t="shared" si="1"/>
        <v>-22.127821521405281</v>
      </c>
      <c r="D22" s="47">
        <f t="shared" si="2"/>
        <v>1947.3533464566924</v>
      </c>
      <c r="F22">
        <v>13.4</v>
      </c>
      <c r="G22">
        <v>35.299999999999997</v>
      </c>
      <c r="H22">
        <v>1985.5</v>
      </c>
    </row>
    <row r="23" spans="1:14" x14ac:dyDescent="0.35">
      <c r="A23">
        <f t="shared" si="3"/>
        <v>22</v>
      </c>
      <c r="B23" s="47">
        <f t="shared" si="0"/>
        <v>2847.1587926509401</v>
      </c>
      <c r="C23" s="47">
        <f t="shared" si="1"/>
        <v>-21.227821521405275</v>
      </c>
      <c r="D23" s="47">
        <f t="shared" si="2"/>
        <v>2042.2533464566925</v>
      </c>
      <c r="F23">
        <v>15.5</v>
      </c>
      <c r="G23">
        <v>36.200000000000003</v>
      </c>
      <c r="H23">
        <v>2080.4</v>
      </c>
    </row>
    <row r="24" spans="1:14" x14ac:dyDescent="0.35">
      <c r="A24">
        <f t="shared" si="3"/>
        <v>23</v>
      </c>
      <c r="B24" s="47">
        <f t="shared" si="0"/>
        <v>2849.1587926509401</v>
      </c>
      <c r="C24" s="47">
        <f t="shared" si="1"/>
        <v>-20.427821521405278</v>
      </c>
      <c r="D24" s="47">
        <f t="shared" si="2"/>
        <v>2136.2533464566923</v>
      </c>
      <c r="F24">
        <v>17.5</v>
      </c>
      <c r="G24">
        <v>37</v>
      </c>
      <c r="H24">
        <v>2174.4</v>
      </c>
    </row>
    <row r="25" spans="1:14" x14ac:dyDescent="0.35">
      <c r="A25">
        <f t="shared" si="3"/>
        <v>24</v>
      </c>
      <c r="B25" s="47">
        <f t="shared" si="0"/>
        <v>2851.25879265094</v>
      </c>
      <c r="C25" s="47">
        <f t="shared" si="1"/>
        <v>-19.527821521405279</v>
      </c>
      <c r="D25" s="47">
        <f t="shared" si="2"/>
        <v>2231.2533464566923</v>
      </c>
      <c r="F25">
        <v>19.600000000000001</v>
      </c>
      <c r="G25">
        <v>37.9</v>
      </c>
      <c r="H25">
        <v>2269.4</v>
      </c>
    </row>
    <row r="26" spans="1:14" x14ac:dyDescent="0.35">
      <c r="A26">
        <f t="shared" si="3"/>
        <v>25</v>
      </c>
      <c r="B26" s="47">
        <f t="shared" si="0"/>
        <v>2853.3587926509399</v>
      </c>
      <c r="C26" s="47">
        <f t="shared" si="1"/>
        <v>-18.527821521405279</v>
      </c>
      <c r="D26" s="47">
        <f t="shared" si="2"/>
        <v>2326.1533464566928</v>
      </c>
      <c r="F26">
        <v>21.7</v>
      </c>
      <c r="G26">
        <v>38.9</v>
      </c>
      <c r="H26">
        <v>2364.3000000000002</v>
      </c>
    </row>
    <row r="27" spans="1:14" x14ac:dyDescent="0.35">
      <c r="A27">
        <f t="shared" si="3"/>
        <v>26</v>
      </c>
      <c r="B27" s="47">
        <f t="shared" si="0"/>
        <v>2855.4587926509403</v>
      </c>
      <c r="C27" s="47">
        <f t="shared" si="1"/>
        <v>-17.927821521405278</v>
      </c>
      <c r="D27" s="47">
        <f t="shared" si="2"/>
        <v>2419.1533464566928</v>
      </c>
      <c r="F27">
        <v>23.8</v>
      </c>
      <c r="G27">
        <v>39.5</v>
      </c>
      <c r="H27">
        <v>2457.3000000000002</v>
      </c>
    </row>
    <row r="28" spans="1:14" x14ac:dyDescent="0.35">
      <c r="A28">
        <f t="shared" si="3"/>
        <v>27</v>
      </c>
      <c r="B28" s="47">
        <f t="shared" si="0"/>
        <v>2857.75879265094</v>
      </c>
      <c r="C28" s="47">
        <f t="shared" si="1"/>
        <v>-17.227821521405275</v>
      </c>
      <c r="D28" s="47">
        <f t="shared" si="2"/>
        <v>2512.1533464566928</v>
      </c>
      <c r="F28">
        <v>26.1</v>
      </c>
      <c r="G28">
        <v>40.200000000000003</v>
      </c>
      <c r="H28">
        <v>2550.3000000000002</v>
      </c>
    </row>
    <row r="29" spans="1:14" x14ac:dyDescent="0.35">
      <c r="A29">
        <f t="shared" si="3"/>
        <v>28</v>
      </c>
      <c r="B29" s="47">
        <f t="shared" si="0"/>
        <v>2860.8587926509399</v>
      </c>
      <c r="C29" s="47">
        <f t="shared" si="1"/>
        <v>-16.527821521405279</v>
      </c>
      <c r="D29" s="47">
        <f t="shared" si="2"/>
        <v>2609.0533464566925</v>
      </c>
      <c r="F29">
        <v>29.2</v>
      </c>
      <c r="G29">
        <v>40.9</v>
      </c>
      <c r="H29">
        <v>2647.2</v>
      </c>
    </row>
    <row r="30" spans="1:14" x14ac:dyDescent="0.35">
      <c r="A30">
        <f t="shared" si="3"/>
        <v>29</v>
      </c>
      <c r="B30" s="47">
        <f t="shared" si="0"/>
        <v>2864.1587926509401</v>
      </c>
      <c r="C30" s="47">
        <f t="shared" si="1"/>
        <v>-16.027821521405279</v>
      </c>
      <c r="D30" s="47">
        <f t="shared" si="2"/>
        <v>2704.0533464566925</v>
      </c>
      <c r="F30">
        <v>32.5</v>
      </c>
      <c r="G30">
        <v>41.4</v>
      </c>
      <c r="H30">
        <v>2742.2</v>
      </c>
    </row>
    <row r="31" spans="1:14" x14ac:dyDescent="0.35">
      <c r="A31">
        <f t="shared" si="3"/>
        <v>30</v>
      </c>
      <c r="B31" s="47">
        <f t="shared" si="0"/>
        <v>2867.0587926509402</v>
      </c>
      <c r="C31" s="47">
        <f t="shared" si="1"/>
        <v>-15.427821521405278</v>
      </c>
      <c r="D31" s="47">
        <f t="shared" si="2"/>
        <v>2799.9533464566921</v>
      </c>
      <c r="F31">
        <v>35.4</v>
      </c>
      <c r="G31">
        <v>42</v>
      </c>
      <c r="H31">
        <v>2838.1</v>
      </c>
    </row>
    <row r="32" spans="1:14" x14ac:dyDescent="0.35">
      <c r="A32">
        <f t="shared" si="3"/>
        <v>31</v>
      </c>
      <c r="B32" s="47">
        <f t="shared" si="0"/>
        <v>2869.1587926509401</v>
      </c>
      <c r="C32" s="47">
        <f t="shared" si="1"/>
        <v>-14.527821521405279</v>
      </c>
      <c r="D32" s="47">
        <f t="shared" si="2"/>
        <v>2894.9533464566921</v>
      </c>
      <c r="F32">
        <v>37.5</v>
      </c>
      <c r="G32">
        <v>42.9</v>
      </c>
      <c r="H32">
        <v>2933.1</v>
      </c>
    </row>
    <row r="33" spans="1:8" x14ac:dyDescent="0.35">
      <c r="A33">
        <f t="shared" si="3"/>
        <v>32</v>
      </c>
      <c r="B33" s="47">
        <f t="shared" si="0"/>
        <v>2871.4587926509403</v>
      </c>
      <c r="C33" s="47">
        <f t="shared" si="1"/>
        <v>-13.427821521405278</v>
      </c>
      <c r="D33" s="47">
        <f t="shared" si="2"/>
        <v>2989.9533464566921</v>
      </c>
      <c r="F33">
        <v>39.799999999999997</v>
      </c>
      <c r="G33">
        <v>44</v>
      </c>
      <c r="H33">
        <v>3028.1</v>
      </c>
    </row>
    <row r="34" spans="1:8" x14ac:dyDescent="0.35">
      <c r="A34">
        <f t="shared" si="3"/>
        <v>33</v>
      </c>
      <c r="B34" s="47">
        <f t="shared" ref="B34:B65" si="4">F34+K$14</f>
        <v>2873.5587926509402</v>
      </c>
      <c r="C34" s="47">
        <f t="shared" ref="C34:C65" si="5">G34+L$14</f>
        <v>-12.927821521405278</v>
      </c>
      <c r="D34" s="47">
        <f t="shared" ref="D34:D65" si="6">H34-O$14</f>
        <v>3084.8533464566926</v>
      </c>
      <c r="F34">
        <v>41.9</v>
      </c>
      <c r="G34">
        <v>44.5</v>
      </c>
      <c r="H34">
        <v>3123</v>
      </c>
    </row>
    <row r="35" spans="1:8" x14ac:dyDescent="0.35">
      <c r="A35">
        <f t="shared" si="3"/>
        <v>34</v>
      </c>
      <c r="B35" s="47">
        <f t="shared" si="4"/>
        <v>2874.9587926509403</v>
      </c>
      <c r="C35" s="47">
        <f t="shared" si="5"/>
        <v>-13.127821521405281</v>
      </c>
      <c r="D35" s="47">
        <f t="shared" si="6"/>
        <v>3179.8533464566926</v>
      </c>
      <c r="F35">
        <v>43.3</v>
      </c>
      <c r="G35">
        <v>44.3</v>
      </c>
      <c r="H35">
        <v>3218</v>
      </c>
    </row>
    <row r="36" spans="1:8" x14ac:dyDescent="0.35">
      <c r="A36">
        <f t="shared" si="3"/>
        <v>35</v>
      </c>
      <c r="B36" s="47">
        <f t="shared" si="4"/>
        <v>2876.6587926509401</v>
      </c>
      <c r="C36" s="47">
        <f t="shared" si="5"/>
        <v>-13.627821521405281</v>
      </c>
      <c r="D36" s="47">
        <f t="shared" si="6"/>
        <v>3274.8533464566926</v>
      </c>
      <c r="F36">
        <v>45</v>
      </c>
      <c r="G36">
        <v>43.8</v>
      </c>
      <c r="H36">
        <v>3313</v>
      </c>
    </row>
    <row r="37" spans="1:8" x14ac:dyDescent="0.35">
      <c r="A37">
        <f t="shared" si="3"/>
        <v>36</v>
      </c>
      <c r="B37" s="47">
        <f t="shared" si="4"/>
        <v>2878.8587926509399</v>
      </c>
      <c r="C37" s="47">
        <f t="shared" si="5"/>
        <v>-14.527821521405279</v>
      </c>
      <c r="D37" s="47">
        <f t="shared" si="6"/>
        <v>3370.8533464566926</v>
      </c>
      <c r="F37">
        <v>47.2</v>
      </c>
      <c r="G37">
        <v>42.9</v>
      </c>
      <c r="H37">
        <v>3409</v>
      </c>
    </row>
    <row r="38" spans="1:8" x14ac:dyDescent="0.35">
      <c r="A38">
        <f t="shared" si="3"/>
        <v>37</v>
      </c>
      <c r="B38" s="47">
        <f t="shared" si="4"/>
        <v>2879.75879265094</v>
      </c>
      <c r="C38" s="47">
        <f t="shared" si="5"/>
        <v>-14.927821521405278</v>
      </c>
      <c r="D38" s="47">
        <f t="shared" si="6"/>
        <v>3407.8533464566926</v>
      </c>
      <c r="F38">
        <v>48.1</v>
      </c>
      <c r="G38">
        <v>42.5</v>
      </c>
      <c r="H38">
        <v>3446</v>
      </c>
    </row>
    <row r="39" spans="1:8" x14ac:dyDescent="0.35">
      <c r="A39">
        <f t="shared" si="3"/>
        <v>38</v>
      </c>
      <c r="B39" s="47">
        <f t="shared" si="4"/>
        <v>2880.8587926509399</v>
      </c>
      <c r="C39" s="47">
        <f t="shared" si="5"/>
        <v>-15.527821521405279</v>
      </c>
      <c r="D39" s="47">
        <f t="shared" si="6"/>
        <v>3457.8533464566926</v>
      </c>
      <c r="F39">
        <v>49.2</v>
      </c>
      <c r="G39">
        <v>41.9</v>
      </c>
      <c r="H39">
        <v>3496</v>
      </c>
    </row>
    <row r="40" spans="1:8" x14ac:dyDescent="0.35">
      <c r="A40">
        <f t="shared" si="3"/>
        <v>39</v>
      </c>
      <c r="B40" s="47">
        <f t="shared" si="4"/>
        <v>2881.8587926509399</v>
      </c>
      <c r="C40" s="47">
        <f t="shared" si="5"/>
        <v>-16.227821521405275</v>
      </c>
      <c r="D40" s="47">
        <f t="shared" si="6"/>
        <v>3552.7533464566923</v>
      </c>
      <c r="F40">
        <v>50.2</v>
      </c>
      <c r="G40">
        <v>41.2</v>
      </c>
      <c r="H40">
        <v>3590.9</v>
      </c>
    </row>
    <row r="41" spans="1:8" x14ac:dyDescent="0.35">
      <c r="A41">
        <f t="shared" si="3"/>
        <v>40</v>
      </c>
      <c r="B41" s="47">
        <f t="shared" si="4"/>
        <v>2880.75879265094</v>
      </c>
      <c r="C41" s="47">
        <f t="shared" si="5"/>
        <v>-16.127821521405281</v>
      </c>
      <c r="D41" s="47">
        <f t="shared" si="6"/>
        <v>3647.7533464566923</v>
      </c>
      <c r="F41">
        <v>49.1</v>
      </c>
      <c r="G41">
        <v>41.3</v>
      </c>
      <c r="H41">
        <v>3685.9</v>
      </c>
    </row>
    <row r="42" spans="1:8" x14ac:dyDescent="0.35">
      <c r="A42">
        <f t="shared" si="3"/>
        <v>41</v>
      </c>
      <c r="B42" s="47">
        <f t="shared" si="4"/>
        <v>2878.6587926509401</v>
      </c>
      <c r="C42" s="47">
        <f t="shared" si="5"/>
        <v>-16.227821521405275</v>
      </c>
      <c r="D42" s="47">
        <f t="shared" si="6"/>
        <v>3752.7533464566923</v>
      </c>
      <c r="F42">
        <v>47</v>
      </c>
      <c r="G42">
        <v>41.2</v>
      </c>
      <c r="H42">
        <v>3790.9</v>
      </c>
    </row>
    <row r="43" spans="1:8" x14ac:dyDescent="0.35">
      <c r="A43">
        <f t="shared" si="3"/>
        <v>42</v>
      </c>
      <c r="B43" s="47">
        <f t="shared" si="4"/>
        <v>2876.5587926509402</v>
      </c>
      <c r="C43" s="47">
        <f t="shared" si="5"/>
        <v>-16.627821521405281</v>
      </c>
      <c r="D43" s="47">
        <f t="shared" si="6"/>
        <v>3837.7533464566923</v>
      </c>
      <c r="F43">
        <v>44.9</v>
      </c>
      <c r="G43">
        <v>40.799999999999997</v>
      </c>
      <c r="H43">
        <v>3875.9</v>
      </c>
    </row>
    <row r="44" spans="1:8" x14ac:dyDescent="0.35">
      <c r="A44">
        <f t="shared" si="3"/>
        <v>43</v>
      </c>
      <c r="B44" s="47">
        <f t="shared" si="4"/>
        <v>2873.5587926509402</v>
      </c>
      <c r="C44" s="47">
        <f t="shared" si="5"/>
        <v>-17.927821521405278</v>
      </c>
      <c r="D44" s="47">
        <f t="shared" si="6"/>
        <v>3932.6533464566928</v>
      </c>
      <c r="F44">
        <v>41.9</v>
      </c>
      <c r="G44">
        <v>39.5</v>
      </c>
      <c r="H44">
        <v>3970.8</v>
      </c>
    </row>
    <row r="45" spans="1:8" x14ac:dyDescent="0.35">
      <c r="A45">
        <f t="shared" si="3"/>
        <v>44</v>
      </c>
      <c r="B45" s="47">
        <f t="shared" si="4"/>
        <v>2871.9587926509403</v>
      </c>
      <c r="C45" s="47">
        <f t="shared" si="5"/>
        <v>-18.227821521405275</v>
      </c>
      <c r="D45" s="47">
        <f t="shared" si="6"/>
        <v>4027.6533464566928</v>
      </c>
      <c r="F45">
        <v>40.299999999999997</v>
      </c>
      <c r="G45">
        <v>39.200000000000003</v>
      </c>
      <c r="H45">
        <v>4065.8</v>
      </c>
    </row>
    <row r="46" spans="1:8" x14ac:dyDescent="0.35">
      <c r="A46">
        <f t="shared" si="3"/>
        <v>45</v>
      </c>
      <c r="B46" s="47">
        <f t="shared" si="4"/>
        <v>2872.75879265094</v>
      </c>
      <c r="C46" s="47">
        <f t="shared" si="5"/>
        <v>-17.327821521405276</v>
      </c>
      <c r="D46" s="47">
        <f t="shared" si="6"/>
        <v>4123.6533464566928</v>
      </c>
      <c r="F46">
        <v>41.1</v>
      </c>
      <c r="G46">
        <v>40.1</v>
      </c>
      <c r="H46">
        <v>4161.8</v>
      </c>
    </row>
    <row r="47" spans="1:8" x14ac:dyDescent="0.35">
      <c r="A47">
        <f t="shared" si="3"/>
        <v>46</v>
      </c>
      <c r="B47" s="47">
        <f t="shared" si="4"/>
        <v>2872.3587926509399</v>
      </c>
      <c r="C47" s="47">
        <f t="shared" si="5"/>
        <v>-17.427821521405278</v>
      </c>
      <c r="D47" s="47">
        <f t="shared" si="6"/>
        <v>4218.6533464566928</v>
      </c>
      <c r="F47">
        <v>40.700000000000003</v>
      </c>
      <c r="G47">
        <v>40</v>
      </c>
      <c r="H47">
        <v>4256.8</v>
      </c>
    </row>
    <row r="48" spans="1:8" x14ac:dyDescent="0.35">
      <c r="A48">
        <f t="shared" si="3"/>
        <v>47</v>
      </c>
      <c r="B48" s="47">
        <f t="shared" si="4"/>
        <v>2870.0587926509402</v>
      </c>
      <c r="C48" s="47">
        <f t="shared" si="5"/>
        <v>-18.227821521405275</v>
      </c>
      <c r="D48" s="47">
        <f t="shared" si="6"/>
        <v>4313.6533464566928</v>
      </c>
      <c r="F48">
        <v>38.4</v>
      </c>
      <c r="G48">
        <v>39.200000000000003</v>
      </c>
      <c r="H48">
        <v>4351.8</v>
      </c>
    </row>
    <row r="49" spans="1:8" x14ac:dyDescent="0.35">
      <c r="A49">
        <f t="shared" si="3"/>
        <v>48</v>
      </c>
      <c r="B49" s="47">
        <f t="shared" si="4"/>
        <v>2868.1587926509401</v>
      </c>
      <c r="C49" s="47">
        <f t="shared" si="5"/>
        <v>-17.727821521405275</v>
      </c>
      <c r="D49" s="47">
        <f t="shared" si="6"/>
        <v>4408.5533464566925</v>
      </c>
      <c r="F49">
        <v>36.5</v>
      </c>
      <c r="G49">
        <v>39.700000000000003</v>
      </c>
      <c r="H49">
        <v>4446.7</v>
      </c>
    </row>
    <row r="50" spans="1:8" x14ac:dyDescent="0.35">
      <c r="A50">
        <f t="shared" si="3"/>
        <v>49</v>
      </c>
      <c r="B50" s="47">
        <f t="shared" si="4"/>
        <v>2865.6587926509401</v>
      </c>
      <c r="C50" s="47">
        <f t="shared" si="5"/>
        <v>-15.027821521405279</v>
      </c>
      <c r="D50" s="47">
        <f t="shared" si="6"/>
        <v>4504.5533464566925</v>
      </c>
      <c r="F50">
        <v>34</v>
      </c>
      <c r="G50">
        <v>42.4</v>
      </c>
      <c r="H50">
        <v>4542.7</v>
      </c>
    </row>
    <row r="51" spans="1:8" x14ac:dyDescent="0.35">
      <c r="A51">
        <f t="shared" si="3"/>
        <v>50</v>
      </c>
      <c r="B51" s="47">
        <f t="shared" si="4"/>
        <v>2862.0587926509402</v>
      </c>
      <c r="C51" s="47">
        <f t="shared" si="5"/>
        <v>-13.827821521405276</v>
      </c>
      <c r="D51" s="47">
        <f t="shared" si="6"/>
        <v>4600.453346456693</v>
      </c>
      <c r="F51">
        <v>30.4</v>
      </c>
      <c r="G51">
        <v>43.6</v>
      </c>
      <c r="H51">
        <v>4638.6000000000004</v>
      </c>
    </row>
    <row r="52" spans="1:8" x14ac:dyDescent="0.35">
      <c r="A52">
        <f t="shared" si="3"/>
        <v>51</v>
      </c>
      <c r="B52" s="47">
        <f t="shared" si="4"/>
        <v>2861.0587926509402</v>
      </c>
      <c r="C52" s="47">
        <f t="shared" si="5"/>
        <v>-13.627821521405281</v>
      </c>
      <c r="D52" s="47">
        <f t="shared" si="6"/>
        <v>4694.453346456693</v>
      </c>
      <c r="F52">
        <v>29.4</v>
      </c>
      <c r="G52">
        <v>43.8</v>
      </c>
      <c r="H52">
        <v>4732.6000000000004</v>
      </c>
    </row>
    <row r="53" spans="1:8" x14ac:dyDescent="0.35">
      <c r="A53">
        <f t="shared" si="3"/>
        <v>52</v>
      </c>
      <c r="B53" s="47">
        <f t="shared" si="4"/>
        <v>2861.6587926509401</v>
      </c>
      <c r="C53" s="47">
        <f t="shared" si="5"/>
        <v>-12.127821521405281</v>
      </c>
      <c r="D53" s="47">
        <f t="shared" si="6"/>
        <v>4789.3533464566926</v>
      </c>
      <c r="F53">
        <v>30</v>
      </c>
      <c r="G53">
        <v>45.3</v>
      </c>
      <c r="H53">
        <v>4827.5</v>
      </c>
    </row>
    <row r="54" spans="1:8" x14ac:dyDescent="0.35">
      <c r="A54">
        <f t="shared" si="3"/>
        <v>53</v>
      </c>
      <c r="B54" s="47">
        <f t="shared" si="4"/>
        <v>2861.75879265094</v>
      </c>
      <c r="C54" s="47">
        <f t="shared" si="5"/>
        <v>-10.827821521405276</v>
      </c>
      <c r="D54" s="47">
        <f t="shared" si="6"/>
        <v>4884.3533464566926</v>
      </c>
      <c r="F54">
        <v>30.1</v>
      </c>
      <c r="G54">
        <v>46.6</v>
      </c>
      <c r="H54">
        <v>4922.5</v>
      </c>
    </row>
    <row r="55" spans="1:8" x14ac:dyDescent="0.35">
      <c r="A55">
        <f t="shared" si="3"/>
        <v>54</v>
      </c>
      <c r="B55" s="47">
        <f t="shared" si="4"/>
        <v>2861.25879265094</v>
      </c>
      <c r="C55" s="47">
        <f t="shared" si="5"/>
        <v>-9.9278215214052778</v>
      </c>
      <c r="D55" s="47">
        <f t="shared" si="6"/>
        <v>4978.3533464566926</v>
      </c>
      <c r="F55">
        <v>29.6</v>
      </c>
      <c r="G55">
        <v>47.5</v>
      </c>
      <c r="H55">
        <v>5016.5</v>
      </c>
    </row>
    <row r="56" spans="1:8" x14ac:dyDescent="0.35">
      <c r="A56">
        <f t="shared" si="3"/>
        <v>55</v>
      </c>
      <c r="B56" s="47">
        <f t="shared" si="4"/>
        <v>2859.8587926509399</v>
      </c>
      <c r="C56" s="47">
        <f t="shared" si="5"/>
        <v>-10.927821521405278</v>
      </c>
      <c r="D56" s="47">
        <f t="shared" si="6"/>
        <v>5073.3533464566926</v>
      </c>
      <c r="F56">
        <v>28.2</v>
      </c>
      <c r="G56">
        <v>46.5</v>
      </c>
      <c r="H56">
        <v>5111.5</v>
      </c>
    </row>
    <row r="57" spans="1:8" x14ac:dyDescent="0.35">
      <c r="A57">
        <f t="shared" si="3"/>
        <v>56</v>
      </c>
      <c r="B57" s="47">
        <f t="shared" si="4"/>
        <v>2859.9587926509403</v>
      </c>
      <c r="C57" s="47">
        <f t="shared" si="5"/>
        <v>-10.427821521405278</v>
      </c>
      <c r="D57" s="47">
        <f t="shared" si="6"/>
        <v>5168.3533464566926</v>
      </c>
      <c r="F57">
        <v>28.3</v>
      </c>
      <c r="G57">
        <v>47</v>
      </c>
      <c r="H57">
        <v>5206.5</v>
      </c>
    </row>
    <row r="58" spans="1:8" x14ac:dyDescent="0.35">
      <c r="A58">
        <f t="shared" si="3"/>
        <v>57</v>
      </c>
      <c r="B58" s="47">
        <f t="shared" si="4"/>
        <v>2858.5587926509402</v>
      </c>
      <c r="C58" s="47">
        <f t="shared" si="5"/>
        <v>-8.5278215214052793</v>
      </c>
      <c r="D58" s="47">
        <f t="shared" si="6"/>
        <v>5262.2533464566923</v>
      </c>
      <c r="F58">
        <v>26.9</v>
      </c>
      <c r="G58">
        <v>48.9</v>
      </c>
      <c r="H58">
        <v>5300.4</v>
      </c>
    </row>
    <row r="59" spans="1:8" x14ac:dyDescent="0.35">
      <c r="A59">
        <f t="shared" si="3"/>
        <v>58</v>
      </c>
      <c r="B59" s="47">
        <f t="shared" si="4"/>
        <v>2854.75879265094</v>
      </c>
      <c r="C59" s="47">
        <f t="shared" si="5"/>
        <v>-7.8278215214052764</v>
      </c>
      <c r="D59" s="47">
        <f t="shared" si="6"/>
        <v>5357.1533464566928</v>
      </c>
      <c r="F59">
        <v>23.1</v>
      </c>
      <c r="G59">
        <v>49.6</v>
      </c>
      <c r="H59">
        <v>5395.3</v>
      </c>
    </row>
    <row r="60" spans="1:8" x14ac:dyDescent="0.35">
      <c r="A60">
        <f t="shared" si="3"/>
        <v>59</v>
      </c>
      <c r="B60" s="47">
        <f t="shared" si="4"/>
        <v>2849.9587926509403</v>
      </c>
      <c r="C60" s="47">
        <f t="shared" si="5"/>
        <v>-7.4278215214052778</v>
      </c>
      <c r="D60" s="47">
        <f t="shared" si="6"/>
        <v>5452.0533464566925</v>
      </c>
      <c r="F60">
        <v>18.3</v>
      </c>
      <c r="G60">
        <v>50</v>
      </c>
      <c r="H60">
        <v>5490.2</v>
      </c>
    </row>
    <row r="61" spans="1:8" x14ac:dyDescent="0.35">
      <c r="A61">
        <f t="shared" si="3"/>
        <v>60</v>
      </c>
      <c r="B61" s="47">
        <f t="shared" si="4"/>
        <v>2841.5587926509402</v>
      </c>
      <c r="C61" s="47">
        <f t="shared" si="5"/>
        <v>-8.1278215214052807</v>
      </c>
      <c r="D61" s="47">
        <f t="shared" si="6"/>
        <v>5546.6533464566928</v>
      </c>
      <c r="F61">
        <v>9.9</v>
      </c>
      <c r="G61">
        <v>49.3</v>
      </c>
      <c r="H61">
        <v>5584.8</v>
      </c>
    </row>
    <row r="62" spans="1:8" x14ac:dyDescent="0.35">
      <c r="A62">
        <f t="shared" si="3"/>
        <v>61</v>
      </c>
      <c r="B62" s="47">
        <f t="shared" si="4"/>
        <v>2831.6587926509401</v>
      </c>
      <c r="C62" s="47">
        <f t="shared" si="5"/>
        <v>-9.9278215214052778</v>
      </c>
      <c r="D62" s="47">
        <f t="shared" si="6"/>
        <v>5640.1533464566928</v>
      </c>
      <c r="F62">
        <v>0</v>
      </c>
      <c r="G62">
        <v>47.5</v>
      </c>
      <c r="H62">
        <v>5678.3</v>
      </c>
    </row>
    <row r="63" spans="1:8" x14ac:dyDescent="0.35">
      <c r="A63">
        <f t="shared" si="3"/>
        <v>62</v>
      </c>
      <c r="B63" s="47">
        <f t="shared" si="4"/>
        <v>2823.75879265094</v>
      </c>
      <c r="C63" s="47">
        <f t="shared" si="5"/>
        <v>-12.427821521405278</v>
      </c>
      <c r="D63" s="47">
        <f t="shared" si="6"/>
        <v>5734.7533464566923</v>
      </c>
      <c r="F63">
        <v>-7.9</v>
      </c>
      <c r="G63">
        <v>45</v>
      </c>
      <c r="H63">
        <v>5772.9</v>
      </c>
    </row>
    <row r="64" spans="1:8" x14ac:dyDescent="0.35">
      <c r="A64">
        <f t="shared" si="3"/>
        <v>63</v>
      </c>
      <c r="B64" s="47">
        <f t="shared" si="4"/>
        <v>2817.4587926509403</v>
      </c>
      <c r="C64" s="47">
        <f t="shared" si="5"/>
        <v>-14.527821521405279</v>
      </c>
      <c r="D64" s="47">
        <f t="shared" si="6"/>
        <v>5829.5533464566925</v>
      </c>
      <c r="F64">
        <v>-14.2</v>
      </c>
      <c r="G64">
        <v>42.9</v>
      </c>
      <c r="H64">
        <v>5867.7</v>
      </c>
    </row>
    <row r="65" spans="1:8" x14ac:dyDescent="0.35">
      <c r="A65">
        <f t="shared" si="3"/>
        <v>64</v>
      </c>
      <c r="B65" s="47">
        <f t="shared" si="4"/>
        <v>2812.3587926509399</v>
      </c>
      <c r="C65" s="47">
        <f t="shared" si="5"/>
        <v>-17.127821521405281</v>
      </c>
      <c r="D65" s="47">
        <f t="shared" si="6"/>
        <v>5912.3533464566926</v>
      </c>
      <c r="F65">
        <v>-19.3</v>
      </c>
      <c r="G65">
        <v>40.299999999999997</v>
      </c>
      <c r="H65">
        <v>5950.5</v>
      </c>
    </row>
    <row r="66" spans="1:8" x14ac:dyDescent="0.35">
      <c r="A66">
        <f t="shared" si="3"/>
        <v>65</v>
      </c>
      <c r="B66" s="47">
        <f t="shared" ref="B66:B98" si="7">F66+K$14</f>
        <v>2809.1587926509401</v>
      </c>
      <c r="C66" s="47">
        <f t="shared" ref="C66:C98" si="8">G66+L$14</f>
        <v>-22.027821521405279</v>
      </c>
      <c r="D66" s="47">
        <f t="shared" ref="D66:D98" si="9">H66-O$14</f>
        <v>6007.1533464566928</v>
      </c>
      <c r="F66">
        <v>-22.5</v>
      </c>
      <c r="G66">
        <v>35.4</v>
      </c>
      <c r="H66">
        <v>6045.3</v>
      </c>
    </row>
    <row r="67" spans="1:8" x14ac:dyDescent="0.35">
      <c r="A67">
        <f t="shared" si="3"/>
        <v>66</v>
      </c>
      <c r="B67" s="47">
        <f t="shared" si="7"/>
        <v>2808.1587926509401</v>
      </c>
      <c r="C67" s="47">
        <f t="shared" si="8"/>
        <v>-27.027821521405279</v>
      </c>
      <c r="D67" s="47">
        <f t="shared" si="9"/>
        <v>6102.0533464566925</v>
      </c>
      <c r="F67">
        <v>-23.5</v>
      </c>
      <c r="G67">
        <v>30.4</v>
      </c>
      <c r="H67">
        <v>6140.2</v>
      </c>
    </row>
    <row r="68" spans="1:8" x14ac:dyDescent="0.35">
      <c r="A68">
        <f t="shared" ref="A68:A98" si="10">A67+1</f>
        <v>67</v>
      </c>
      <c r="B68" s="47">
        <f t="shared" si="7"/>
        <v>2807.5587926509402</v>
      </c>
      <c r="C68" s="47">
        <f t="shared" si="8"/>
        <v>-29.827821521405276</v>
      </c>
      <c r="D68" s="47">
        <f t="shared" si="9"/>
        <v>6195.953346456693</v>
      </c>
      <c r="F68">
        <v>-24.1</v>
      </c>
      <c r="G68">
        <v>27.6</v>
      </c>
      <c r="H68">
        <v>6234.1</v>
      </c>
    </row>
    <row r="69" spans="1:8" x14ac:dyDescent="0.35">
      <c r="A69">
        <f t="shared" si="10"/>
        <v>68</v>
      </c>
      <c r="B69" s="47">
        <f t="shared" si="7"/>
        <v>2806.4587926509403</v>
      </c>
      <c r="C69" s="47">
        <f t="shared" si="8"/>
        <v>-31.227821521405279</v>
      </c>
      <c r="D69" s="47">
        <f t="shared" si="9"/>
        <v>6290.953346456693</v>
      </c>
      <c r="F69">
        <v>-25.2</v>
      </c>
      <c r="G69">
        <v>26.2</v>
      </c>
      <c r="H69">
        <v>6329.1</v>
      </c>
    </row>
    <row r="70" spans="1:8" x14ac:dyDescent="0.35">
      <c r="A70">
        <f t="shared" si="10"/>
        <v>69</v>
      </c>
      <c r="B70" s="47">
        <f t="shared" si="7"/>
        <v>2803.4587926509403</v>
      </c>
      <c r="C70" s="47">
        <f t="shared" si="8"/>
        <v>-33.027821521405279</v>
      </c>
      <c r="D70" s="47">
        <f t="shared" si="9"/>
        <v>6385.8533464566926</v>
      </c>
      <c r="F70">
        <v>-28.2</v>
      </c>
      <c r="G70">
        <v>24.4</v>
      </c>
      <c r="H70">
        <v>6424</v>
      </c>
    </row>
    <row r="71" spans="1:8" x14ac:dyDescent="0.35">
      <c r="A71">
        <f t="shared" si="10"/>
        <v>70</v>
      </c>
      <c r="B71" s="47">
        <f t="shared" si="7"/>
        <v>2799.5587926509402</v>
      </c>
      <c r="C71" s="47">
        <f t="shared" si="8"/>
        <v>-35.027821521405279</v>
      </c>
      <c r="D71" s="47">
        <f t="shared" si="9"/>
        <v>6480.7533464566923</v>
      </c>
      <c r="F71">
        <v>-32.1</v>
      </c>
      <c r="G71">
        <v>22.4</v>
      </c>
      <c r="H71">
        <v>6518.9</v>
      </c>
    </row>
    <row r="72" spans="1:8" x14ac:dyDescent="0.35">
      <c r="A72">
        <f t="shared" si="10"/>
        <v>71</v>
      </c>
      <c r="B72" s="47">
        <f t="shared" si="7"/>
        <v>2796.1587926509401</v>
      </c>
      <c r="C72" s="47">
        <f t="shared" si="8"/>
        <v>-36.627821521405281</v>
      </c>
      <c r="D72" s="47">
        <f t="shared" si="9"/>
        <v>6576.7533464566923</v>
      </c>
      <c r="F72">
        <v>-35.5</v>
      </c>
      <c r="G72">
        <v>20.8</v>
      </c>
      <c r="H72">
        <v>6614.9</v>
      </c>
    </row>
    <row r="73" spans="1:8" x14ac:dyDescent="0.35">
      <c r="A73">
        <f t="shared" si="10"/>
        <v>72</v>
      </c>
      <c r="B73" s="47">
        <f t="shared" si="7"/>
        <v>2793.9587926509403</v>
      </c>
      <c r="C73" s="47">
        <f t="shared" si="8"/>
        <v>-37.227821521405275</v>
      </c>
      <c r="D73" s="47">
        <f t="shared" si="9"/>
        <v>6670.6533464566928</v>
      </c>
      <c r="F73">
        <v>-37.700000000000003</v>
      </c>
      <c r="G73">
        <v>20.2</v>
      </c>
      <c r="H73">
        <v>6708.8</v>
      </c>
    </row>
    <row r="74" spans="1:8" x14ac:dyDescent="0.35">
      <c r="A74">
        <f t="shared" si="10"/>
        <v>73</v>
      </c>
      <c r="B74" s="47">
        <f t="shared" si="7"/>
        <v>2792.5587926509402</v>
      </c>
      <c r="C74" s="47">
        <f t="shared" si="8"/>
        <v>-38.427821521405278</v>
      </c>
      <c r="D74" s="47">
        <f t="shared" si="9"/>
        <v>6765.6533464566928</v>
      </c>
      <c r="F74">
        <v>-39.1</v>
      </c>
      <c r="G74">
        <v>19</v>
      </c>
      <c r="H74">
        <v>6803.8</v>
      </c>
    </row>
    <row r="75" spans="1:8" x14ac:dyDescent="0.35">
      <c r="A75">
        <f t="shared" si="10"/>
        <v>74</v>
      </c>
      <c r="B75" s="47">
        <f t="shared" si="7"/>
        <v>2790.3587926509399</v>
      </c>
      <c r="C75" s="47">
        <f t="shared" si="8"/>
        <v>-40.627821521405281</v>
      </c>
      <c r="D75" s="47">
        <f t="shared" si="9"/>
        <v>6859.6533464566928</v>
      </c>
      <c r="F75">
        <v>-41.3</v>
      </c>
      <c r="G75">
        <v>16.8</v>
      </c>
      <c r="H75">
        <v>6897.8</v>
      </c>
    </row>
    <row r="76" spans="1:8" x14ac:dyDescent="0.35">
      <c r="A76">
        <f t="shared" si="10"/>
        <v>75</v>
      </c>
      <c r="B76" s="47">
        <f t="shared" si="7"/>
        <v>2787.75879265094</v>
      </c>
      <c r="C76" s="47">
        <f t="shared" si="8"/>
        <v>-43.227821521405275</v>
      </c>
      <c r="D76" s="47">
        <f t="shared" si="9"/>
        <v>6955.5533464566925</v>
      </c>
      <c r="F76">
        <v>-43.9</v>
      </c>
      <c r="G76">
        <v>14.2</v>
      </c>
      <c r="H76">
        <v>6993.7</v>
      </c>
    </row>
    <row r="77" spans="1:8" x14ac:dyDescent="0.35">
      <c r="A77">
        <f t="shared" si="10"/>
        <v>76</v>
      </c>
      <c r="B77" s="47">
        <f t="shared" si="7"/>
        <v>2785.5587926509402</v>
      </c>
      <c r="C77" s="47">
        <f t="shared" si="8"/>
        <v>-45.327821521405276</v>
      </c>
      <c r="D77" s="47">
        <f t="shared" si="9"/>
        <v>7050.453346456693</v>
      </c>
      <c r="F77">
        <v>-46.1</v>
      </c>
      <c r="G77">
        <v>12.1</v>
      </c>
      <c r="H77">
        <v>7088.6</v>
      </c>
    </row>
    <row r="78" spans="1:8" x14ac:dyDescent="0.35">
      <c r="A78">
        <f t="shared" si="10"/>
        <v>77</v>
      </c>
      <c r="B78" s="47">
        <f t="shared" si="7"/>
        <v>2784.0587926509402</v>
      </c>
      <c r="C78" s="47">
        <f t="shared" si="8"/>
        <v>-46.827821521405276</v>
      </c>
      <c r="D78" s="47">
        <f t="shared" si="9"/>
        <v>7144.453346456693</v>
      </c>
      <c r="F78">
        <v>-47.6</v>
      </c>
      <c r="G78">
        <v>10.6</v>
      </c>
      <c r="H78">
        <v>7182.6</v>
      </c>
    </row>
    <row r="79" spans="1:8" x14ac:dyDescent="0.35">
      <c r="A79">
        <f t="shared" si="10"/>
        <v>78</v>
      </c>
      <c r="B79" s="47">
        <f t="shared" si="7"/>
        <v>2782.75879265094</v>
      </c>
      <c r="C79" s="47">
        <f t="shared" si="8"/>
        <v>-48.527821521405279</v>
      </c>
      <c r="D79" s="47">
        <f t="shared" si="9"/>
        <v>7238.453346456693</v>
      </c>
      <c r="F79">
        <v>-48.9</v>
      </c>
      <c r="G79">
        <v>8.9</v>
      </c>
      <c r="H79">
        <v>7276.6</v>
      </c>
    </row>
    <row r="80" spans="1:8" x14ac:dyDescent="0.35">
      <c r="A80">
        <f t="shared" si="10"/>
        <v>79</v>
      </c>
      <c r="B80" s="47">
        <f t="shared" si="7"/>
        <v>2780.1587926509401</v>
      </c>
      <c r="C80" s="47">
        <f t="shared" si="8"/>
        <v>-53.027821521405279</v>
      </c>
      <c r="D80" s="47">
        <f t="shared" si="9"/>
        <v>7428.3533464566926</v>
      </c>
      <c r="F80">
        <v>-51.5</v>
      </c>
      <c r="G80">
        <v>4.4000000000000004</v>
      </c>
      <c r="H80">
        <v>7466.5</v>
      </c>
    </row>
    <row r="81" spans="1:8" x14ac:dyDescent="0.35">
      <c r="A81">
        <f t="shared" si="10"/>
        <v>80</v>
      </c>
      <c r="B81" s="47">
        <f t="shared" si="7"/>
        <v>2779.1587926509401</v>
      </c>
      <c r="C81" s="47">
        <f t="shared" si="8"/>
        <v>-56.327821521405276</v>
      </c>
      <c r="D81" s="47">
        <f t="shared" si="9"/>
        <v>7523.3533464566926</v>
      </c>
      <c r="F81">
        <v>-52.5</v>
      </c>
      <c r="G81">
        <v>1.1000000000000001</v>
      </c>
      <c r="H81">
        <v>7561.5</v>
      </c>
    </row>
    <row r="82" spans="1:8" x14ac:dyDescent="0.35">
      <c r="A82">
        <f t="shared" si="10"/>
        <v>81</v>
      </c>
      <c r="B82" s="47">
        <f t="shared" si="7"/>
        <v>2776.25879265094</v>
      </c>
      <c r="C82" s="47">
        <f t="shared" si="8"/>
        <v>-62.427821521405278</v>
      </c>
      <c r="D82" s="47">
        <f t="shared" si="9"/>
        <v>7650.1533464566928</v>
      </c>
      <c r="F82">
        <v>-55.4</v>
      </c>
      <c r="G82">
        <v>-5</v>
      </c>
      <c r="H82">
        <v>7688.3</v>
      </c>
    </row>
    <row r="83" spans="1:8" x14ac:dyDescent="0.35">
      <c r="A83">
        <f t="shared" si="10"/>
        <v>82</v>
      </c>
      <c r="B83" s="47">
        <f t="shared" si="7"/>
        <v>2773.6587926509401</v>
      </c>
      <c r="C83" s="47">
        <f t="shared" si="8"/>
        <v>-67.327821521405284</v>
      </c>
      <c r="D83" s="47">
        <f t="shared" si="9"/>
        <v>7744.953346456693</v>
      </c>
      <c r="F83">
        <v>-58</v>
      </c>
      <c r="G83">
        <v>-9.9</v>
      </c>
      <c r="H83">
        <v>7783.1</v>
      </c>
    </row>
    <row r="84" spans="1:8" x14ac:dyDescent="0.35">
      <c r="A84">
        <f t="shared" si="10"/>
        <v>83</v>
      </c>
      <c r="B84" s="47">
        <f t="shared" si="7"/>
        <v>2772.4587926509403</v>
      </c>
      <c r="C84" s="47">
        <f t="shared" si="8"/>
        <v>-71.427821521405278</v>
      </c>
      <c r="D84" s="47">
        <f t="shared" si="9"/>
        <v>7839.8533464566926</v>
      </c>
      <c r="F84">
        <v>-59.2</v>
      </c>
      <c r="G84">
        <v>-14</v>
      </c>
      <c r="H84">
        <v>7878</v>
      </c>
    </row>
    <row r="85" spans="1:8" x14ac:dyDescent="0.35">
      <c r="A85">
        <f t="shared" si="10"/>
        <v>84</v>
      </c>
      <c r="B85" s="47">
        <f t="shared" si="7"/>
        <v>2770.4587926509403</v>
      </c>
      <c r="C85" s="47">
        <f t="shared" si="8"/>
        <v>-75.627821521405281</v>
      </c>
      <c r="D85" s="47">
        <f t="shared" si="9"/>
        <v>7933.7533464566923</v>
      </c>
      <c r="F85">
        <v>-61.2</v>
      </c>
      <c r="G85">
        <v>-18.2</v>
      </c>
      <c r="H85">
        <v>7971.9</v>
      </c>
    </row>
    <row r="86" spans="1:8" x14ac:dyDescent="0.35">
      <c r="A86">
        <f t="shared" si="10"/>
        <v>85</v>
      </c>
      <c r="B86" s="47">
        <f t="shared" si="7"/>
        <v>2767.5587926509402</v>
      </c>
      <c r="C86" s="47">
        <f t="shared" si="8"/>
        <v>-78.827821521405269</v>
      </c>
      <c r="D86" s="47">
        <f t="shared" si="9"/>
        <v>8027.6533464566928</v>
      </c>
      <c r="F86">
        <v>-64.099999999999994</v>
      </c>
      <c r="G86">
        <v>-21.4</v>
      </c>
      <c r="H86">
        <v>8065.8</v>
      </c>
    </row>
    <row r="87" spans="1:8" x14ac:dyDescent="0.35">
      <c r="A87">
        <f t="shared" si="10"/>
        <v>86</v>
      </c>
      <c r="B87" s="47">
        <f t="shared" si="7"/>
        <v>2765.6587926509401</v>
      </c>
      <c r="C87" s="47">
        <f t="shared" si="8"/>
        <v>-79.827821521405269</v>
      </c>
      <c r="D87" s="47">
        <f t="shared" si="9"/>
        <v>8122.6533464566928</v>
      </c>
      <c r="F87">
        <v>-66</v>
      </c>
      <c r="G87">
        <v>-22.4</v>
      </c>
      <c r="H87">
        <v>8160.8</v>
      </c>
    </row>
    <row r="88" spans="1:8" x14ac:dyDescent="0.35">
      <c r="A88">
        <f t="shared" si="10"/>
        <v>87</v>
      </c>
      <c r="B88" s="47">
        <f t="shared" si="7"/>
        <v>2764.0587926509402</v>
      </c>
      <c r="C88" s="47">
        <f t="shared" si="8"/>
        <v>-79.527821521405286</v>
      </c>
      <c r="D88" s="47">
        <f t="shared" si="9"/>
        <v>8216.5533464566925</v>
      </c>
      <c r="F88">
        <v>-67.599999999999994</v>
      </c>
      <c r="G88">
        <v>-22.1</v>
      </c>
      <c r="H88">
        <v>8254.7000000000007</v>
      </c>
    </row>
    <row r="89" spans="1:8" x14ac:dyDescent="0.35">
      <c r="A89">
        <f t="shared" si="10"/>
        <v>88</v>
      </c>
      <c r="B89" s="47">
        <f t="shared" si="7"/>
        <v>2761.0587926509402</v>
      </c>
      <c r="C89" s="47">
        <f t="shared" si="8"/>
        <v>-78.327821521405269</v>
      </c>
      <c r="D89" s="47">
        <f t="shared" si="9"/>
        <v>8311.5533464566925</v>
      </c>
      <c r="F89">
        <v>-70.599999999999994</v>
      </c>
      <c r="G89">
        <v>-20.9</v>
      </c>
      <c r="H89">
        <v>8349.7000000000007</v>
      </c>
    </row>
    <row r="90" spans="1:8" x14ac:dyDescent="0.35">
      <c r="A90">
        <f t="shared" si="10"/>
        <v>89</v>
      </c>
      <c r="B90" s="47">
        <f t="shared" si="7"/>
        <v>2758.0587926509402</v>
      </c>
      <c r="C90" s="47">
        <f t="shared" si="8"/>
        <v>-76.627821521405281</v>
      </c>
      <c r="D90" s="47">
        <f t="shared" si="9"/>
        <v>8406.4533464566921</v>
      </c>
      <c r="F90">
        <v>-73.599999999999994</v>
      </c>
      <c r="G90">
        <v>-19.2</v>
      </c>
      <c r="H90">
        <v>8444.6</v>
      </c>
    </row>
    <row r="91" spans="1:8" x14ac:dyDescent="0.35">
      <c r="A91">
        <f t="shared" si="10"/>
        <v>90</v>
      </c>
      <c r="B91" s="47">
        <f t="shared" si="7"/>
        <v>2753.1587926509401</v>
      </c>
      <c r="C91" s="47">
        <f t="shared" si="8"/>
        <v>-74.127821521405281</v>
      </c>
      <c r="D91" s="47">
        <f t="shared" si="9"/>
        <v>8501.3533464566917</v>
      </c>
      <c r="F91">
        <v>-78.5</v>
      </c>
      <c r="G91">
        <v>-16.7</v>
      </c>
      <c r="H91">
        <v>8539.5</v>
      </c>
    </row>
    <row r="92" spans="1:8" x14ac:dyDescent="0.35">
      <c r="A92">
        <f t="shared" si="10"/>
        <v>91</v>
      </c>
      <c r="B92" s="47">
        <f t="shared" si="7"/>
        <v>2744.5587926509402</v>
      </c>
      <c r="C92" s="47">
        <f t="shared" si="8"/>
        <v>-71.227821521405275</v>
      </c>
      <c r="D92" s="47">
        <f t="shared" si="9"/>
        <v>8595.8533464566917</v>
      </c>
      <c r="F92">
        <v>-87.1</v>
      </c>
      <c r="G92">
        <v>-13.8</v>
      </c>
      <c r="H92">
        <v>8634</v>
      </c>
    </row>
    <row r="93" spans="1:8" x14ac:dyDescent="0.35">
      <c r="A93">
        <f t="shared" si="10"/>
        <v>92</v>
      </c>
      <c r="B93" s="47">
        <f t="shared" si="7"/>
        <v>2736.5587926509402</v>
      </c>
      <c r="C93" s="47">
        <f t="shared" si="8"/>
        <v>-69.327821521405284</v>
      </c>
      <c r="D93" s="47">
        <f t="shared" si="9"/>
        <v>8690.5533464566925</v>
      </c>
      <c r="F93">
        <v>-95.1</v>
      </c>
      <c r="G93">
        <v>-11.9</v>
      </c>
      <c r="H93">
        <v>8728.7000000000007</v>
      </c>
    </row>
    <row r="94" spans="1:8" x14ac:dyDescent="0.35">
      <c r="A94">
        <f t="shared" si="10"/>
        <v>93</v>
      </c>
      <c r="B94" s="47">
        <f t="shared" si="7"/>
        <v>2734.1587926509401</v>
      </c>
      <c r="C94" s="47">
        <f t="shared" si="8"/>
        <v>-70.427821521405278</v>
      </c>
      <c r="D94" s="47">
        <f t="shared" si="9"/>
        <v>8786.4533464566921</v>
      </c>
      <c r="F94">
        <v>-97.5</v>
      </c>
      <c r="G94">
        <v>-13</v>
      </c>
      <c r="H94">
        <v>8824.6</v>
      </c>
    </row>
    <row r="95" spans="1:8" x14ac:dyDescent="0.35">
      <c r="A95">
        <f t="shared" si="10"/>
        <v>94</v>
      </c>
      <c r="B95" s="47">
        <f t="shared" si="7"/>
        <v>2733.25879265094</v>
      </c>
      <c r="C95" s="47">
        <f t="shared" si="8"/>
        <v>-72.527821521405272</v>
      </c>
      <c r="D95" s="47">
        <f t="shared" si="9"/>
        <v>8882.3533464566917</v>
      </c>
      <c r="F95">
        <v>-98.4</v>
      </c>
      <c r="G95">
        <v>-15.1</v>
      </c>
      <c r="H95">
        <v>8920.5</v>
      </c>
    </row>
    <row r="96" spans="1:8" x14ac:dyDescent="0.35">
      <c r="A96">
        <f t="shared" si="10"/>
        <v>95</v>
      </c>
      <c r="B96" s="47">
        <f t="shared" si="7"/>
        <v>2730.0587926509402</v>
      </c>
      <c r="C96" s="47">
        <f t="shared" si="8"/>
        <v>-73.827821521405269</v>
      </c>
      <c r="D96" s="47">
        <f t="shared" si="9"/>
        <v>8976.3533464566917</v>
      </c>
      <c r="F96">
        <v>-101.6</v>
      </c>
      <c r="G96">
        <v>-16.399999999999999</v>
      </c>
      <c r="H96">
        <v>9014.5</v>
      </c>
    </row>
    <row r="97" spans="1:8" x14ac:dyDescent="0.35">
      <c r="A97">
        <f t="shared" si="10"/>
        <v>96</v>
      </c>
      <c r="B97" s="47">
        <f t="shared" si="7"/>
        <v>2727.5587926509402</v>
      </c>
      <c r="C97" s="47">
        <f t="shared" si="8"/>
        <v>-75.527821521405286</v>
      </c>
      <c r="D97" s="47">
        <f t="shared" si="9"/>
        <v>9048.2533464566914</v>
      </c>
      <c r="F97">
        <v>-104.1</v>
      </c>
      <c r="G97">
        <v>-18.100000000000001</v>
      </c>
      <c r="H97">
        <v>9086.4</v>
      </c>
    </row>
    <row r="98" spans="1:8" x14ac:dyDescent="0.35">
      <c r="A98">
        <f t="shared" si="10"/>
        <v>97</v>
      </c>
      <c r="B98" s="47">
        <f t="shared" si="7"/>
        <v>2725.25879265094</v>
      </c>
      <c r="C98" s="47">
        <f t="shared" si="8"/>
        <v>-76.927821521405278</v>
      </c>
      <c r="D98" s="47">
        <f t="shared" si="9"/>
        <v>9100.153346456691</v>
      </c>
      <c r="F98">
        <v>-106.4</v>
      </c>
      <c r="G98">
        <v>-19.5</v>
      </c>
      <c r="H98">
        <v>9138.2999999999993</v>
      </c>
    </row>
  </sheetData>
  <mergeCells count="1">
    <mergeCell ref="K6:M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2B6A-F99D-4136-AA0F-11C223B79517}">
  <dimension ref="A1:T117"/>
  <sheetViews>
    <sheetView zoomScaleNormal="100" workbookViewId="0">
      <selection activeCell="Q12" sqref="Q12"/>
    </sheetView>
  </sheetViews>
  <sheetFormatPr defaultRowHeight="14.5" x14ac:dyDescent="0.35"/>
  <cols>
    <col min="1" max="4" width="9.26953125" bestFit="1" customWidth="1"/>
    <col min="5" max="5" width="9.54296875" bestFit="1" customWidth="1"/>
    <col min="6" max="6" width="9.1796875"/>
    <col min="7" max="8" width="9.1796875" style="47" customWidth="1"/>
    <col min="9" max="9" width="9.26953125" style="47" bestFit="1" customWidth="1"/>
    <col min="10" max="10" width="9.54296875" style="47" bestFit="1" customWidth="1"/>
    <col min="11" max="11" width="9.1796875"/>
    <col min="12" max="12" width="24" bestFit="1" customWidth="1"/>
    <col min="13" max="18" width="16.7265625" customWidth="1"/>
    <col min="19" max="19" width="10.26953125" customWidth="1"/>
  </cols>
  <sheetData>
    <row r="1" spans="1:20" x14ac:dyDescent="0.35">
      <c r="G1" s="47" t="s">
        <v>134</v>
      </c>
    </row>
    <row r="3" spans="1:20" ht="19.899999999999999" customHeight="1" thickBot="1" x14ac:dyDescent="0.4">
      <c r="B3" t="s">
        <v>136</v>
      </c>
      <c r="C3" t="s">
        <v>137</v>
      </c>
      <c r="D3" t="s">
        <v>147</v>
      </c>
      <c r="E3" t="s">
        <v>154</v>
      </c>
      <c r="G3" s="47" t="s">
        <v>136</v>
      </c>
      <c r="H3" s="47" t="s">
        <v>137</v>
      </c>
      <c r="I3" s="47" t="s">
        <v>118</v>
      </c>
      <c r="J3" s="47" t="s">
        <v>135</v>
      </c>
    </row>
    <row r="4" spans="1:20" x14ac:dyDescent="0.35">
      <c r="A4">
        <v>1</v>
      </c>
      <c r="B4" s="47">
        <f>G4</f>
        <v>0</v>
      </c>
      <c r="C4" s="47">
        <f>H4</f>
        <v>0</v>
      </c>
      <c r="D4" s="47">
        <f t="shared" ref="D4:D35" si="0">I4-R$12</f>
        <v>-30.4</v>
      </c>
      <c r="E4" s="47">
        <f>J4</f>
        <v>0</v>
      </c>
      <c r="G4" s="47">
        <v>0</v>
      </c>
      <c r="H4" s="47">
        <v>0</v>
      </c>
      <c r="I4" s="47">
        <v>0</v>
      </c>
      <c r="J4" s="47">
        <v>0</v>
      </c>
      <c r="L4" s="48"/>
      <c r="M4" s="49" t="s">
        <v>94</v>
      </c>
      <c r="N4" s="49"/>
      <c r="O4" s="49"/>
      <c r="P4" s="49" t="s">
        <v>104</v>
      </c>
      <c r="Q4" s="49"/>
      <c r="R4" s="50"/>
      <c r="S4" s="50"/>
      <c r="T4" s="51"/>
    </row>
    <row r="5" spans="1:20" x14ac:dyDescent="0.35">
      <c r="A5">
        <v>2</v>
      </c>
      <c r="B5" s="47">
        <f t="shared" ref="B5:B68" si="1">G5</f>
        <v>-0.17</v>
      </c>
      <c r="C5" s="47">
        <f t="shared" ref="C5:C68" si="2">H5</f>
        <v>0.24</v>
      </c>
      <c r="D5" s="47">
        <f t="shared" si="0"/>
        <v>69.599999999999994</v>
      </c>
      <c r="E5" s="47">
        <f t="shared" ref="E5:E68" si="3">J5</f>
        <v>100</v>
      </c>
      <c r="G5" s="47">
        <v>-0.17</v>
      </c>
      <c r="H5" s="47">
        <v>0.24</v>
      </c>
      <c r="I5" s="47">
        <v>100</v>
      </c>
      <c r="J5" s="47">
        <v>100</v>
      </c>
      <c r="L5" s="83"/>
      <c r="M5" t="str">
        <f>Introduction!C15</f>
        <v>FORGE directional surveys.xls</v>
      </c>
      <c r="T5" s="38"/>
    </row>
    <row r="6" spans="1:20" ht="15" thickBot="1" x14ac:dyDescent="0.4">
      <c r="A6">
        <v>3</v>
      </c>
      <c r="B6" s="47">
        <f t="shared" si="1"/>
        <v>-0.56000000000000005</v>
      </c>
      <c r="C6" s="47">
        <f t="shared" si="2"/>
        <v>0.73</v>
      </c>
      <c r="D6" s="47">
        <f t="shared" si="0"/>
        <v>169.6</v>
      </c>
      <c r="E6" s="47">
        <f t="shared" si="3"/>
        <v>200</v>
      </c>
      <c r="G6" s="47">
        <v>-0.56000000000000005</v>
      </c>
      <c r="H6" s="47">
        <v>0.73</v>
      </c>
      <c r="I6" s="47">
        <v>200</v>
      </c>
      <c r="J6" s="47">
        <v>200</v>
      </c>
      <c r="L6" s="52"/>
      <c r="M6" t="s">
        <v>125</v>
      </c>
      <c r="R6" s="38"/>
    </row>
    <row r="7" spans="1:20" ht="15" thickBot="1" x14ac:dyDescent="0.4">
      <c r="A7">
        <v>4</v>
      </c>
      <c r="B7" s="47">
        <f t="shared" si="1"/>
        <v>-1.05</v>
      </c>
      <c r="C7" s="47">
        <f t="shared" si="2"/>
        <v>1.22</v>
      </c>
      <c r="D7" s="47">
        <f t="shared" si="0"/>
        <v>269.60000000000002</v>
      </c>
      <c r="E7" s="47">
        <f t="shared" si="3"/>
        <v>300</v>
      </c>
      <c r="G7" s="47">
        <v>-1.05</v>
      </c>
      <c r="H7" s="47">
        <v>1.22</v>
      </c>
      <c r="I7" s="47">
        <v>300</v>
      </c>
      <c r="J7" s="47">
        <v>300</v>
      </c>
      <c r="L7" s="84"/>
      <c r="M7" s="85" t="s">
        <v>96</v>
      </c>
      <c r="N7" s="75" t="s">
        <v>95</v>
      </c>
      <c r="O7" s="75" t="s">
        <v>11</v>
      </c>
      <c r="P7" s="75" t="s">
        <v>12</v>
      </c>
      <c r="Q7" s="86" t="s">
        <v>97</v>
      </c>
      <c r="R7" s="76" t="s">
        <v>113</v>
      </c>
      <c r="S7" s="56" t="s">
        <v>121</v>
      </c>
    </row>
    <row r="8" spans="1:20" ht="18.75" customHeight="1" x14ac:dyDescent="0.35">
      <c r="A8">
        <v>5</v>
      </c>
      <c r="B8" s="47">
        <f t="shared" si="1"/>
        <v>-1.47</v>
      </c>
      <c r="C8" s="47">
        <f t="shared" si="2"/>
        <v>1.6</v>
      </c>
      <c r="D8" s="47">
        <f t="shared" si="0"/>
        <v>369.59000000000003</v>
      </c>
      <c r="E8" s="47">
        <f t="shared" si="3"/>
        <v>400</v>
      </c>
      <c r="G8" s="47">
        <v>-1.47</v>
      </c>
      <c r="H8" s="47">
        <v>1.6</v>
      </c>
      <c r="I8" s="47">
        <v>399.99</v>
      </c>
      <c r="J8" s="47">
        <v>400</v>
      </c>
      <c r="L8" s="84" t="s">
        <v>98</v>
      </c>
      <c r="M8" s="87">
        <f>Introduction!C39</f>
        <v>334641.18910000002</v>
      </c>
      <c r="N8" s="60">
        <f>Introduction!D39</f>
        <v>4263443.693</v>
      </c>
      <c r="O8" s="60">
        <f>Introduction!E39</f>
        <v>38.504021469999998</v>
      </c>
      <c r="P8" s="60">
        <f>Introduction!F39</f>
        <v>-112.8963897</v>
      </c>
      <c r="Q8" s="88">
        <f>Introduction!G39</f>
        <v>1650.0248999999999</v>
      </c>
      <c r="R8" s="61">
        <f>R12*0.3048</f>
        <v>9.2659199999999995</v>
      </c>
      <c r="S8" s="59"/>
    </row>
    <row r="9" spans="1:20" ht="15" thickBot="1" x14ac:dyDescent="0.4">
      <c r="A9">
        <v>6</v>
      </c>
      <c r="B9" s="47">
        <f t="shared" si="1"/>
        <v>-1.54</v>
      </c>
      <c r="C9" s="47">
        <f t="shared" si="2"/>
        <v>1.51</v>
      </c>
      <c r="D9" s="47">
        <f t="shared" si="0"/>
        <v>469.59000000000003</v>
      </c>
      <c r="E9" s="47">
        <f t="shared" si="3"/>
        <v>500</v>
      </c>
      <c r="G9" s="47">
        <v>-1.54</v>
      </c>
      <c r="H9" s="47">
        <v>1.51</v>
      </c>
      <c r="I9" s="47">
        <v>499.99</v>
      </c>
      <c r="J9" s="47">
        <v>500</v>
      </c>
      <c r="L9" s="52" t="s">
        <v>141</v>
      </c>
      <c r="M9" s="63">
        <f>M8-Introduction!C20</f>
        <v>0</v>
      </c>
      <c r="N9" s="64">
        <f>N8-Introduction!D20</f>
        <v>0</v>
      </c>
      <c r="O9" s="64"/>
      <c r="P9" s="64"/>
      <c r="Q9" s="89">
        <f>Q8-Introduction!H20</f>
        <v>0</v>
      </c>
      <c r="R9" s="65"/>
      <c r="S9" s="59"/>
    </row>
    <row r="10" spans="1:20" ht="15" thickBot="1" x14ac:dyDescent="0.4">
      <c r="A10">
        <v>7</v>
      </c>
      <c r="B10" s="47">
        <f t="shared" si="1"/>
        <v>-1.34</v>
      </c>
      <c r="C10" s="47">
        <f t="shared" si="2"/>
        <v>0.81</v>
      </c>
      <c r="D10" s="47">
        <f t="shared" si="0"/>
        <v>569.59</v>
      </c>
      <c r="E10" s="47">
        <f t="shared" si="3"/>
        <v>600</v>
      </c>
      <c r="G10" s="47">
        <v>-1.34</v>
      </c>
      <c r="H10" s="47">
        <v>0.81</v>
      </c>
      <c r="I10" s="47">
        <v>599.99</v>
      </c>
      <c r="J10" s="47">
        <v>600</v>
      </c>
      <c r="L10" s="52"/>
      <c r="R10" s="38"/>
      <c r="S10" s="59"/>
    </row>
    <row r="11" spans="1:20" ht="15" thickBot="1" x14ac:dyDescent="0.4">
      <c r="A11">
        <v>8</v>
      </c>
      <c r="B11" s="47">
        <f t="shared" si="1"/>
        <v>-1.28</v>
      </c>
      <c r="C11" s="47">
        <f t="shared" si="2"/>
        <v>-0.13</v>
      </c>
      <c r="D11" s="47">
        <f t="shared" si="0"/>
        <v>669.59</v>
      </c>
      <c r="E11" s="47">
        <f t="shared" si="3"/>
        <v>700</v>
      </c>
      <c r="G11" s="47">
        <v>-1.28</v>
      </c>
      <c r="H11" s="47">
        <v>-0.13</v>
      </c>
      <c r="I11" s="47">
        <v>699.99</v>
      </c>
      <c r="J11" s="47">
        <v>700</v>
      </c>
      <c r="L11" s="84"/>
      <c r="M11" s="85" t="s">
        <v>99</v>
      </c>
      <c r="N11" s="75" t="s">
        <v>100</v>
      </c>
      <c r="O11" s="75" t="s">
        <v>11</v>
      </c>
      <c r="P11" s="75" t="s">
        <v>12</v>
      </c>
      <c r="Q11" s="86" t="s">
        <v>101</v>
      </c>
      <c r="R11" s="76" t="s">
        <v>112</v>
      </c>
      <c r="S11" s="59"/>
    </row>
    <row r="12" spans="1:20" x14ac:dyDescent="0.35">
      <c r="A12">
        <v>9</v>
      </c>
      <c r="B12" s="47">
        <f t="shared" si="1"/>
        <v>-1.48</v>
      </c>
      <c r="C12" s="47">
        <f t="shared" si="2"/>
        <v>-1.21</v>
      </c>
      <c r="D12" s="47">
        <f t="shared" si="0"/>
        <v>769.58</v>
      </c>
      <c r="E12" s="47">
        <f t="shared" si="3"/>
        <v>800</v>
      </c>
      <c r="G12" s="47">
        <v>-1.48</v>
      </c>
      <c r="H12" s="47">
        <v>-1.21</v>
      </c>
      <c r="I12" s="47">
        <v>799.98</v>
      </c>
      <c r="J12" s="47">
        <v>800</v>
      </c>
      <c r="L12" s="84" t="s">
        <v>98</v>
      </c>
      <c r="M12" s="87">
        <f>M8/0.3048</f>
        <v>1097904.1637139108</v>
      </c>
      <c r="N12" s="60">
        <f>N8/0.3048</f>
        <v>13987676.158136481</v>
      </c>
      <c r="O12" s="60">
        <f>O8</f>
        <v>38.504021469999998</v>
      </c>
      <c r="P12" s="60">
        <f>P8</f>
        <v>-112.8963897</v>
      </c>
      <c r="Q12" s="88">
        <f>Q8/0.3048</f>
        <v>5413.4675196850385</v>
      </c>
      <c r="R12" s="61">
        <f>Introduction!L20</f>
        <v>30.4</v>
      </c>
      <c r="S12" s="59" t="s">
        <v>122</v>
      </c>
    </row>
    <row r="13" spans="1:20" ht="15" thickBot="1" x14ac:dyDescent="0.4">
      <c r="A13">
        <v>10</v>
      </c>
      <c r="B13" s="47">
        <f t="shared" si="1"/>
        <v>-1.77</v>
      </c>
      <c r="C13" s="47">
        <f t="shared" si="2"/>
        <v>-2.79</v>
      </c>
      <c r="D13" s="47">
        <f t="shared" si="0"/>
        <v>869.57</v>
      </c>
      <c r="E13" s="47">
        <f t="shared" si="3"/>
        <v>900</v>
      </c>
      <c r="G13" s="47">
        <v>-1.77</v>
      </c>
      <c r="H13" s="47">
        <v>-2.79</v>
      </c>
      <c r="I13" s="47">
        <v>899.97</v>
      </c>
      <c r="J13" s="47">
        <v>900</v>
      </c>
      <c r="L13" s="52" t="s">
        <v>141</v>
      </c>
      <c r="M13" s="63">
        <f>M9/0.3048</f>
        <v>0</v>
      </c>
      <c r="N13" s="64">
        <f>N9/0.3048</f>
        <v>0</v>
      </c>
      <c r="O13" s="64"/>
      <c r="P13" s="64"/>
      <c r="Q13" s="89">
        <f>Q9/0.3048</f>
        <v>0</v>
      </c>
      <c r="R13" s="65"/>
      <c r="S13" s="66"/>
    </row>
    <row r="14" spans="1:20" x14ac:dyDescent="0.35">
      <c r="A14">
        <v>11</v>
      </c>
      <c r="B14" s="47">
        <f t="shared" si="1"/>
        <v>-2.09</v>
      </c>
      <c r="C14" s="47">
        <f t="shared" si="2"/>
        <v>-5.08</v>
      </c>
      <c r="D14" s="47">
        <f t="shared" si="0"/>
        <v>969.54000000000008</v>
      </c>
      <c r="E14" s="47">
        <f t="shared" si="3"/>
        <v>1000</v>
      </c>
      <c r="G14" s="47">
        <v>-2.09</v>
      </c>
      <c r="H14" s="47">
        <v>-5.08</v>
      </c>
      <c r="I14" s="47">
        <v>999.94</v>
      </c>
      <c r="J14" s="47">
        <v>1000</v>
      </c>
    </row>
    <row r="15" spans="1:20" x14ac:dyDescent="0.35">
      <c r="A15">
        <v>12</v>
      </c>
      <c r="B15" s="47">
        <f t="shared" si="1"/>
        <v>-2.37</v>
      </c>
      <c r="C15" s="47">
        <f t="shared" si="2"/>
        <v>-8.0399999999999991</v>
      </c>
      <c r="D15" s="47">
        <f t="shared" si="0"/>
        <v>1069.5</v>
      </c>
      <c r="E15" s="47">
        <f t="shared" si="3"/>
        <v>1100</v>
      </c>
      <c r="G15" s="47">
        <v>-2.37</v>
      </c>
      <c r="H15" s="47">
        <v>-8.0399999999999991</v>
      </c>
      <c r="I15" s="47">
        <v>1099.9000000000001</v>
      </c>
      <c r="J15" s="47">
        <v>1100</v>
      </c>
    </row>
    <row r="16" spans="1:20" x14ac:dyDescent="0.35">
      <c r="A16">
        <v>13</v>
      </c>
      <c r="B16" s="47">
        <f t="shared" si="1"/>
        <v>-2.36</v>
      </c>
      <c r="C16" s="47">
        <f t="shared" si="2"/>
        <v>-11.47</v>
      </c>
      <c r="D16" s="47">
        <f t="shared" si="0"/>
        <v>1169.4399999999998</v>
      </c>
      <c r="E16" s="47">
        <f t="shared" si="3"/>
        <v>1200</v>
      </c>
      <c r="G16" s="47">
        <v>-2.36</v>
      </c>
      <c r="H16" s="47">
        <v>-11.47</v>
      </c>
      <c r="I16" s="47">
        <v>1199.8399999999999</v>
      </c>
      <c r="J16" s="47">
        <v>1200</v>
      </c>
      <c r="L16" s="67" t="s">
        <v>119</v>
      </c>
      <c r="M16" s="67"/>
    </row>
    <row r="17" spans="1:16" x14ac:dyDescent="0.35">
      <c r="A17">
        <v>14</v>
      </c>
      <c r="B17" s="47">
        <f t="shared" si="1"/>
        <v>-2.0299999999999998</v>
      </c>
      <c r="C17" s="47">
        <f t="shared" si="2"/>
        <v>-14.73</v>
      </c>
      <c r="D17" s="47">
        <f t="shared" si="0"/>
        <v>1269.3799999999999</v>
      </c>
      <c r="E17" s="47">
        <f t="shared" si="3"/>
        <v>1300</v>
      </c>
      <c r="G17" s="47">
        <v>-2.0299999999999998</v>
      </c>
      <c r="H17" s="47">
        <v>-14.73</v>
      </c>
      <c r="I17" s="47">
        <v>1299.78</v>
      </c>
      <c r="J17" s="47">
        <v>1300</v>
      </c>
      <c r="L17" s="68" t="s">
        <v>120</v>
      </c>
      <c r="M17" s="68"/>
    </row>
    <row r="18" spans="1:16" x14ac:dyDescent="0.35">
      <c r="A18">
        <v>15</v>
      </c>
      <c r="B18" s="47">
        <f t="shared" si="1"/>
        <v>-1.69</v>
      </c>
      <c r="C18" s="47">
        <f t="shared" si="2"/>
        <v>-17.239999999999998</v>
      </c>
      <c r="D18" s="47">
        <f t="shared" si="0"/>
        <v>1369.35</v>
      </c>
      <c r="E18" s="47">
        <f t="shared" si="3"/>
        <v>1400</v>
      </c>
      <c r="G18" s="47">
        <v>-1.69</v>
      </c>
      <c r="H18" s="47">
        <v>-17.239999999999998</v>
      </c>
      <c r="I18" s="47">
        <v>1399.75</v>
      </c>
      <c r="J18" s="47">
        <v>1400</v>
      </c>
    </row>
    <row r="19" spans="1:16" x14ac:dyDescent="0.35">
      <c r="A19">
        <v>16</v>
      </c>
      <c r="B19" s="47">
        <f t="shared" si="1"/>
        <v>-1.19</v>
      </c>
      <c r="C19" s="47">
        <f t="shared" si="2"/>
        <v>-18.760000000000002</v>
      </c>
      <c r="D19" s="47">
        <f t="shared" si="0"/>
        <v>1469.34</v>
      </c>
      <c r="E19" s="47">
        <f t="shared" si="3"/>
        <v>1500</v>
      </c>
      <c r="G19" s="47">
        <v>-1.19</v>
      </c>
      <c r="H19" s="47">
        <v>-18.760000000000002</v>
      </c>
      <c r="I19" s="47">
        <v>1499.74</v>
      </c>
      <c r="J19" s="47">
        <v>1500</v>
      </c>
      <c r="L19" t="s">
        <v>143</v>
      </c>
      <c r="N19" t="s">
        <v>144</v>
      </c>
      <c r="O19">
        <f>R12</f>
        <v>30.4</v>
      </c>
      <c r="P19" t="s">
        <v>151</v>
      </c>
    </row>
    <row r="20" spans="1:16" x14ac:dyDescent="0.35">
      <c r="A20">
        <v>17</v>
      </c>
      <c r="B20" s="47">
        <f t="shared" si="1"/>
        <v>-0.28999999999999998</v>
      </c>
      <c r="C20" s="47">
        <f t="shared" si="2"/>
        <v>-19.600000000000001</v>
      </c>
      <c r="D20" s="47">
        <f t="shared" si="0"/>
        <v>1569.33</v>
      </c>
      <c r="E20" s="47">
        <f t="shared" si="3"/>
        <v>1600</v>
      </c>
      <c r="G20" s="47">
        <v>-0.28999999999999998</v>
      </c>
      <c r="H20" s="47">
        <v>-19.600000000000001</v>
      </c>
      <c r="I20" s="47">
        <v>1599.73</v>
      </c>
      <c r="J20" s="47">
        <v>1600</v>
      </c>
    </row>
    <row r="21" spans="1:16" x14ac:dyDescent="0.35">
      <c r="A21">
        <v>18</v>
      </c>
      <c r="B21" s="47">
        <f t="shared" si="1"/>
        <v>0.88</v>
      </c>
      <c r="C21" s="47">
        <f t="shared" si="2"/>
        <v>-20.27</v>
      </c>
      <c r="D21" s="47">
        <f t="shared" si="0"/>
        <v>1669.32</v>
      </c>
      <c r="E21" s="47">
        <f t="shared" si="3"/>
        <v>1700</v>
      </c>
      <c r="G21" s="47">
        <v>0.88</v>
      </c>
      <c r="H21" s="47">
        <v>-20.27</v>
      </c>
      <c r="I21" s="47">
        <v>1699.72</v>
      </c>
      <c r="J21" s="47">
        <v>1700</v>
      </c>
    </row>
    <row r="22" spans="1:16" x14ac:dyDescent="0.35">
      <c r="A22">
        <v>19</v>
      </c>
      <c r="B22" s="47">
        <f t="shared" si="1"/>
        <v>2.29</v>
      </c>
      <c r="C22" s="47">
        <f t="shared" si="2"/>
        <v>-20.58</v>
      </c>
      <c r="D22" s="47">
        <f t="shared" si="0"/>
        <v>1769.31</v>
      </c>
      <c r="E22" s="47">
        <f t="shared" si="3"/>
        <v>1800</v>
      </c>
      <c r="G22" s="47">
        <v>2.29</v>
      </c>
      <c r="H22" s="47">
        <v>-20.58</v>
      </c>
      <c r="I22" s="47">
        <v>1799.71</v>
      </c>
      <c r="J22" s="47">
        <v>1800</v>
      </c>
    </row>
    <row r="23" spans="1:16" x14ac:dyDescent="0.35">
      <c r="A23">
        <v>20</v>
      </c>
      <c r="B23" s="47">
        <f t="shared" si="1"/>
        <v>3.73</v>
      </c>
      <c r="C23" s="47">
        <f t="shared" si="2"/>
        <v>-20.079999999999998</v>
      </c>
      <c r="D23" s="47">
        <f t="shared" si="0"/>
        <v>1869.3</v>
      </c>
      <c r="E23" s="47">
        <f t="shared" si="3"/>
        <v>1900</v>
      </c>
      <c r="G23" s="47">
        <v>3.73</v>
      </c>
      <c r="H23" s="47">
        <v>-20.079999999999998</v>
      </c>
      <c r="I23" s="47">
        <v>1899.7</v>
      </c>
      <c r="J23" s="47">
        <v>1900</v>
      </c>
    </row>
    <row r="24" spans="1:16" x14ac:dyDescent="0.35">
      <c r="A24">
        <v>21</v>
      </c>
      <c r="B24" s="47">
        <f t="shared" si="1"/>
        <v>4.42</v>
      </c>
      <c r="C24" s="47">
        <f t="shared" si="2"/>
        <v>-18.66</v>
      </c>
      <c r="D24" s="47">
        <f t="shared" si="0"/>
        <v>1969.28</v>
      </c>
      <c r="E24" s="47">
        <f t="shared" si="3"/>
        <v>2000</v>
      </c>
      <c r="G24" s="47">
        <v>4.42</v>
      </c>
      <c r="H24" s="47">
        <v>-18.66</v>
      </c>
      <c r="I24" s="47">
        <v>1999.68</v>
      </c>
      <c r="J24" s="47">
        <v>2000</v>
      </c>
    </row>
    <row r="25" spans="1:16" x14ac:dyDescent="0.35">
      <c r="A25">
        <v>22</v>
      </c>
      <c r="B25" s="47">
        <f t="shared" si="1"/>
        <v>3.71</v>
      </c>
      <c r="C25" s="47">
        <f t="shared" si="2"/>
        <v>-17.170000000000002</v>
      </c>
      <c r="D25" s="47">
        <f t="shared" si="0"/>
        <v>2069.27</v>
      </c>
      <c r="E25" s="47">
        <f t="shared" si="3"/>
        <v>2100</v>
      </c>
      <c r="G25" s="47">
        <v>3.71</v>
      </c>
      <c r="H25" s="47">
        <v>-17.170000000000002</v>
      </c>
      <c r="I25" s="47">
        <v>2099.67</v>
      </c>
      <c r="J25" s="47">
        <v>2100</v>
      </c>
    </row>
    <row r="26" spans="1:16" x14ac:dyDescent="0.35">
      <c r="A26">
        <v>23</v>
      </c>
      <c r="B26" s="47">
        <f t="shared" si="1"/>
        <v>2.2000000000000002</v>
      </c>
      <c r="C26" s="47">
        <f t="shared" si="2"/>
        <v>-16.68</v>
      </c>
      <c r="D26" s="47">
        <f t="shared" si="0"/>
        <v>2169.2599999999998</v>
      </c>
      <c r="E26" s="47">
        <f t="shared" si="3"/>
        <v>2200</v>
      </c>
      <c r="G26" s="47">
        <v>2.2000000000000002</v>
      </c>
      <c r="H26" s="47">
        <v>-16.68</v>
      </c>
      <c r="I26" s="47">
        <v>2199.66</v>
      </c>
      <c r="J26" s="47">
        <v>2200</v>
      </c>
    </row>
    <row r="27" spans="1:16" x14ac:dyDescent="0.35">
      <c r="A27">
        <v>24</v>
      </c>
      <c r="B27" s="47">
        <f t="shared" si="1"/>
        <v>1.1299999999999999</v>
      </c>
      <c r="C27" s="47">
        <f t="shared" si="2"/>
        <v>-17.25</v>
      </c>
      <c r="D27" s="47">
        <f t="shared" si="0"/>
        <v>2269.25</v>
      </c>
      <c r="E27" s="47">
        <f t="shared" si="3"/>
        <v>2300</v>
      </c>
      <c r="G27" s="47">
        <v>1.1299999999999999</v>
      </c>
      <c r="H27" s="47">
        <v>-17.25</v>
      </c>
      <c r="I27" s="47">
        <v>2299.65</v>
      </c>
      <c r="J27" s="47">
        <v>2300</v>
      </c>
    </row>
    <row r="28" spans="1:16" x14ac:dyDescent="0.35">
      <c r="A28">
        <v>25</v>
      </c>
      <c r="B28" s="47">
        <f t="shared" si="1"/>
        <v>1.25</v>
      </c>
      <c r="C28" s="47">
        <f t="shared" si="2"/>
        <v>-18.14</v>
      </c>
      <c r="D28" s="47">
        <f t="shared" si="0"/>
        <v>2369.2399999999998</v>
      </c>
      <c r="E28" s="47">
        <f t="shared" si="3"/>
        <v>2400</v>
      </c>
      <c r="G28" s="47">
        <v>1.25</v>
      </c>
      <c r="H28" s="47">
        <v>-18.14</v>
      </c>
      <c r="I28" s="47">
        <v>2399.64</v>
      </c>
      <c r="J28" s="47">
        <v>2400</v>
      </c>
    </row>
    <row r="29" spans="1:16" x14ac:dyDescent="0.35">
      <c r="A29">
        <v>26</v>
      </c>
      <c r="B29" s="47">
        <f t="shared" si="1"/>
        <v>2.2000000000000002</v>
      </c>
      <c r="C29" s="47">
        <f t="shared" si="2"/>
        <v>-18.36</v>
      </c>
      <c r="D29" s="47">
        <f t="shared" si="0"/>
        <v>2469.2399999999998</v>
      </c>
      <c r="E29" s="47">
        <f t="shared" si="3"/>
        <v>2500</v>
      </c>
      <c r="G29" s="47">
        <v>2.2000000000000002</v>
      </c>
      <c r="H29" s="47">
        <v>-18.36</v>
      </c>
      <c r="I29" s="47">
        <v>2499.64</v>
      </c>
      <c r="J29" s="47">
        <v>2500</v>
      </c>
    </row>
    <row r="30" spans="1:16" x14ac:dyDescent="0.35">
      <c r="A30">
        <v>27</v>
      </c>
      <c r="B30" s="47">
        <f t="shared" si="1"/>
        <v>2.93</v>
      </c>
      <c r="C30" s="47">
        <f t="shared" si="2"/>
        <v>-17.41</v>
      </c>
      <c r="D30" s="47">
        <f t="shared" si="0"/>
        <v>2569.23</v>
      </c>
      <c r="E30" s="47">
        <f t="shared" si="3"/>
        <v>2600</v>
      </c>
      <c r="G30" s="47">
        <v>2.93</v>
      </c>
      <c r="H30" s="47">
        <v>-17.41</v>
      </c>
      <c r="I30" s="47">
        <v>2599.63</v>
      </c>
      <c r="J30" s="47">
        <v>2600</v>
      </c>
    </row>
    <row r="31" spans="1:16" x14ac:dyDescent="0.35">
      <c r="A31">
        <v>28</v>
      </c>
      <c r="B31" s="47">
        <f t="shared" si="1"/>
        <v>2.56</v>
      </c>
      <c r="C31" s="47">
        <f t="shared" si="2"/>
        <v>-15.84</v>
      </c>
      <c r="D31" s="47">
        <f t="shared" si="0"/>
        <v>2669.22</v>
      </c>
      <c r="E31" s="47">
        <f t="shared" si="3"/>
        <v>2700</v>
      </c>
      <c r="G31" s="47">
        <v>2.56</v>
      </c>
      <c r="H31" s="47">
        <v>-15.84</v>
      </c>
      <c r="I31" s="47">
        <v>2699.62</v>
      </c>
      <c r="J31" s="47">
        <v>2700</v>
      </c>
    </row>
    <row r="32" spans="1:16" x14ac:dyDescent="0.35">
      <c r="A32">
        <v>29</v>
      </c>
      <c r="B32" s="47">
        <f t="shared" si="1"/>
        <v>1.17</v>
      </c>
      <c r="C32" s="47">
        <f t="shared" si="2"/>
        <v>-14.95</v>
      </c>
      <c r="D32" s="47">
        <f t="shared" si="0"/>
        <v>2769.2</v>
      </c>
      <c r="E32" s="47">
        <f t="shared" si="3"/>
        <v>2800</v>
      </c>
      <c r="G32" s="47">
        <v>1.17</v>
      </c>
      <c r="H32" s="47">
        <v>-14.95</v>
      </c>
      <c r="I32" s="47">
        <v>2799.6</v>
      </c>
      <c r="J32" s="47">
        <v>2800</v>
      </c>
    </row>
    <row r="33" spans="1:10" x14ac:dyDescent="0.35">
      <c r="A33">
        <v>30</v>
      </c>
      <c r="B33" s="47">
        <f t="shared" si="1"/>
        <v>0.09</v>
      </c>
      <c r="C33" s="47">
        <f t="shared" si="2"/>
        <v>-15.32</v>
      </c>
      <c r="D33" s="47">
        <f t="shared" si="0"/>
        <v>2869.19</v>
      </c>
      <c r="E33" s="47">
        <f t="shared" si="3"/>
        <v>2900</v>
      </c>
      <c r="G33" s="47">
        <v>0.09</v>
      </c>
      <c r="H33" s="47">
        <v>-15.32</v>
      </c>
      <c r="I33" s="47">
        <v>2899.59</v>
      </c>
      <c r="J33" s="47">
        <v>2900</v>
      </c>
    </row>
    <row r="34" spans="1:10" x14ac:dyDescent="0.35">
      <c r="A34">
        <v>31</v>
      </c>
      <c r="B34" s="47">
        <f t="shared" si="1"/>
        <v>0.51</v>
      </c>
      <c r="C34" s="47">
        <f t="shared" si="2"/>
        <v>-16.29</v>
      </c>
      <c r="D34" s="47">
        <f t="shared" si="0"/>
        <v>2969.19</v>
      </c>
      <c r="E34" s="47">
        <f t="shared" si="3"/>
        <v>3000</v>
      </c>
      <c r="G34" s="47">
        <v>0.51</v>
      </c>
      <c r="H34" s="47">
        <v>-16.29</v>
      </c>
      <c r="I34" s="47">
        <v>2999.59</v>
      </c>
      <c r="J34" s="47">
        <v>3000</v>
      </c>
    </row>
    <row r="35" spans="1:10" x14ac:dyDescent="0.35">
      <c r="A35">
        <v>32</v>
      </c>
      <c r="B35" s="47">
        <f t="shared" si="1"/>
        <v>2.2999999999999998</v>
      </c>
      <c r="C35" s="47">
        <f t="shared" si="2"/>
        <v>-16.63</v>
      </c>
      <c r="D35" s="47">
        <f t="shared" si="0"/>
        <v>3069.17</v>
      </c>
      <c r="E35" s="47">
        <f t="shared" si="3"/>
        <v>3100</v>
      </c>
      <c r="G35" s="47">
        <v>2.2999999999999998</v>
      </c>
      <c r="H35" s="47">
        <v>-16.63</v>
      </c>
      <c r="I35" s="47">
        <v>3099.57</v>
      </c>
      <c r="J35" s="47">
        <v>3100</v>
      </c>
    </row>
    <row r="36" spans="1:10" x14ac:dyDescent="0.35">
      <c r="A36">
        <v>33</v>
      </c>
      <c r="B36" s="47">
        <f t="shared" si="1"/>
        <v>4.09</v>
      </c>
      <c r="C36" s="47">
        <f t="shared" si="2"/>
        <v>-15.3</v>
      </c>
      <c r="D36" s="47">
        <f t="shared" ref="D36:D67" si="4">I36-R$12</f>
        <v>3169.14</v>
      </c>
      <c r="E36" s="47">
        <f t="shared" si="3"/>
        <v>3200</v>
      </c>
      <c r="G36" s="47">
        <v>4.09</v>
      </c>
      <c r="H36" s="47">
        <v>-15.3</v>
      </c>
      <c r="I36" s="47">
        <v>3199.54</v>
      </c>
      <c r="J36" s="47">
        <v>3200</v>
      </c>
    </row>
    <row r="37" spans="1:10" x14ac:dyDescent="0.35">
      <c r="A37">
        <v>34</v>
      </c>
      <c r="B37" s="47">
        <f t="shared" si="1"/>
        <v>4.49</v>
      </c>
      <c r="C37" s="47">
        <f t="shared" si="2"/>
        <v>-13.06</v>
      </c>
      <c r="D37" s="47">
        <f t="shared" si="4"/>
        <v>3269.11</v>
      </c>
      <c r="E37" s="47">
        <f t="shared" si="3"/>
        <v>3300</v>
      </c>
      <c r="G37" s="47">
        <v>4.49</v>
      </c>
      <c r="H37" s="47">
        <v>-13.06</v>
      </c>
      <c r="I37" s="47">
        <v>3299.51</v>
      </c>
      <c r="J37" s="47">
        <v>3300</v>
      </c>
    </row>
    <row r="38" spans="1:10" x14ac:dyDescent="0.35">
      <c r="A38">
        <v>35</v>
      </c>
      <c r="B38" s="47">
        <f t="shared" si="1"/>
        <v>3.45</v>
      </c>
      <c r="C38" s="47">
        <f t="shared" si="2"/>
        <v>-11.73</v>
      </c>
      <c r="D38" s="47">
        <f t="shared" si="4"/>
        <v>3369.1</v>
      </c>
      <c r="E38" s="47">
        <f t="shared" si="3"/>
        <v>3400</v>
      </c>
      <c r="G38" s="47">
        <v>3.45</v>
      </c>
      <c r="H38" s="47">
        <v>-11.73</v>
      </c>
      <c r="I38" s="47">
        <v>3399.5</v>
      </c>
      <c r="J38" s="47">
        <v>3400</v>
      </c>
    </row>
    <row r="39" spans="1:10" x14ac:dyDescent="0.35">
      <c r="A39">
        <v>36</v>
      </c>
      <c r="B39" s="47">
        <f t="shared" si="1"/>
        <v>2.1</v>
      </c>
      <c r="C39" s="47">
        <f t="shared" si="2"/>
        <v>-11.74</v>
      </c>
      <c r="D39" s="47">
        <f t="shared" si="4"/>
        <v>3469.0899999999997</v>
      </c>
      <c r="E39" s="47">
        <f t="shared" si="3"/>
        <v>3500</v>
      </c>
      <c r="G39" s="47">
        <v>2.1</v>
      </c>
      <c r="H39" s="47">
        <v>-11.74</v>
      </c>
      <c r="I39" s="47">
        <v>3499.49</v>
      </c>
      <c r="J39" s="47">
        <v>3500</v>
      </c>
    </row>
    <row r="40" spans="1:10" x14ac:dyDescent="0.35">
      <c r="A40">
        <v>37</v>
      </c>
      <c r="B40" s="47">
        <f t="shared" si="1"/>
        <v>1.67</v>
      </c>
      <c r="C40" s="47">
        <f t="shared" si="2"/>
        <v>-12.34</v>
      </c>
      <c r="D40" s="47">
        <f t="shared" si="4"/>
        <v>3569.0899999999997</v>
      </c>
      <c r="E40" s="47">
        <f t="shared" si="3"/>
        <v>3600</v>
      </c>
      <c r="G40" s="47">
        <v>1.67</v>
      </c>
      <c r="H40" s="47">
        <v>-12.34</v>
      </c>
      <c r="I40" s="47">
        <v>3599.49</v>
      </c>
      <c r="J40" s="47">
        <v>3600</v>
      </c>
    </row>
    <row r="41" spans="1:10" x14ac:dyDescent="0.35">
      <c r="A41">
        <v>38</v>
      </c>
      <c r="B41" s="47">
        <f t="shared" si="1"/>
        <v>2.57</v>
      </c>
      <c r="C41" s="47">
        <f t="shared" si="2"/>
        <v>-12.53</v>
      </c>
      <c r="D41" s="47">
        <f t="shared" si="4"/>
        <v>3669.08</v>
      </c>
      <c r="E41" s="47">
        <f t="shared" si="3"/>
        <v>3700</v>
      </c>
      <c r="G41" s="47">
        <v>2.57</v>
      </c>
      <c r="H41" s="47">
        <v>-12.53</v>
      </c>
      <c r="I41" s="47">
        <v>3699.48</v>
      </c>
      <c r="J41" s="47">
        <v>3700</v>
      </c>
    </row>
    <row r="42" spans="1:10" x14ac:dyDescent="0.35">
      <c r="A42">
        <v>39</v>
      </c>
      <c r="B42" s="47">
        <f t="shared" si="1"/>
        <v>4.3499999999999996</v>
      </c>
      <c r="C42" s="47">
        <f t="shared" si="2"/>
        <v>-11.52</v>
      </c>
      <c r="D42" s="47">
        <f t="shared" si="4"/>
        <v>3769.06</v>
      </c>
      <c r="E42" s="47">
        <f t="shared" si="3"/>
        <v>3800</v>
      </c>
      <c r="G42" s="47">
        <v>4.3499999999999996</v>
      </c>
      <c r="H42" s="47">
        <v>-11.52</v>
      </c>
      <c r="I42" s="47">
        <v>3799.46</v>
      </c>
      <c r="J42" s="47">
        <v>3800</v>
      </c>
    </row>
    <row r="43" spans="1:10" x14ac:dyDescent="0.35">
      <c r="A43">
        <v>40</v>
      </c>
      <c r="B43" s="47">
        <f t="shared" si="1"/>
        <v>5.88</v>
      </c>
      <c r="C43" s="47">
        <f t="shared" si="2"/>
        <v>-9.34</v>
      </c>
      <c r="D43" s="47">
        <f t="shared" si="4"/>
        <v>3869.02</v>
      </c>
      <c r="E43" s="47">
        <f t="shared" si="3"/>
        <v>3900</v>
      </c>
      <c r="G43" s="47">
        <v>5.88</v>
      </c>
      <c r="H43" s="47">
        <v>-9.34</v>
      </c>
      <c r="I43" s="47">
        <v>3899.42</v>
      </c>
      <c r="J43" s="47">
        <v>3900</v>
      </c>
    </row>
    <row r="44" spans="1:10" x14ac:dyDescent="0.35">
      <c r="A44">
        <v>41</v>
      </c>
      <c r="B44" s="47">
        <f t="shared" si="1"/>
        <v>6.15</v>
      </c>
      <c r="C44" s="47">
        <f t="shared" si="2"/>
        <v>-6.78</v>
      </c>
      <c r="D44" s="47">
        <f t="shared" si="4"/>
        <v>3968.99</v>
      </c>
      <c r="E44" s="47">
        <f t="shared" si="3"/>
        <v>4000</v>
      </c>
      <c r="G44" s="47">
        <v>6.15</v>
      </c>
      <c r="H44" s="47">
        <v>-6.78</v>
      </c>
      <c r="I44" s="47">
        <v>3999.39</v>
      </c>
      <c r="J44" s="47">
        <v>4000</v>
      </c>
    </row>
    <row r="45" spans="1:10" x14ac:dyDescent="0.35">
      <c r="A45">
        <v>42</v>
      </c>
      <c r="B45" s="47">
        <f t="shared" si="1"/>
        <v>5.0999999999999996</v>
      </c>
      <c r="C45" s="47">
        <f t="shared" si="2"/>
        <v>-4.95</v>
      </c>
      <c r="D45" s="47">
        <f t="shared" si="4"/>
        <v>4068.9599999999996</v>
      </c>
      <c r="E45" s="47">
        <f t="shared" si="3"/>
        <v>4100</v>
      </c>
      <c r="G45" s="47">
        <v>5.0999999999999996</v>
      </c>
      <c r="H45" s="47">
        <v>-4.95</v>
      </c>
      <c r="I45" s="47">
        <v>4099.3599999999997</v>
      </c>
      <c r="J45" s="47">
        <v>4100</v>
      </c>
    </row>
    <row r="46" spans="1:10" x14ac:dyDescent="0.35">
      <c r="A46">
        <v>43</v>
      </c>
      <c r="B46" s="47">
        <f t="shared" si="1"/>
        <v>3.56</v>
      </c>
      <c r="C46" s="47">
        <f t="shared" si="2"/>
        <v>-4.54</v>
      </c>
      <c r="D46" s="47">
        <f t="shared" si="4"/>
        <v>4168.9500000000007</v>
      </c>
      <c r="E46" s="47">
        <f t="shared" si="3"/>
        <v>4200</v>
      </c>
      <c r="G46" s="47">
        <v>3.56</v>
      </c>
      <c r="H46" s="47">
        <v>-4.54</v>
      </c>
      <c r="I46" s="47">
        <v>4199.3500000000004</v>
      </c>
      <c r="J46" s="47">
        <v>4200</v>
      </c>
    </row>
    <row r="47" spans="1:10" x14ac:dyDescent="0.35">
      <c r="A47">
        <v>44</v>
      </c>
      <c r="B47" s="47">
        <f t="shared" si="1"/>
        <v>2.58</v>
      </c>
      <c r="C47" s="47">
        <f t="shared" si="2"/>
        <v>-5.48</v>
      </c>
      <c r="D47" s="47">
        <f t="shared" si="4"/>
        <v>4268.9400000000005</v>
      </c>
      <c r="E47" s="47">
        <f t="shared" si="3"/>
        <v>4300</v>
      </c>
      <c r="G47" s="47">
        <v>2.58</v>
      </c>
      <c r="H47" s="47">
        <v>-5.48</v>
      </c>
      <c r="I47" s="47">
        <v>4299.34</v>
      </c>
      <c r="J47" s="47">
        <v>4300</v>
      </c>
    </row>
    <row r="48" spans="1:10" x14ac:dyDescent="0.35">
      <c r="A48">
        <v>45</v>
      </c>
      <c r="B48" s="47">
        <f t="shared" si="1"/>
        <v>2.92</v>
      </c>
      <c r="C48" s="47">
        <f t="shared" si="2"/>
        <v>-6.83</v>
      </c>
      <c r="D48" s="47">
        <f t="shared" si="4"/>
        <v>4368.93</v>
      </c>
      <c r="E48" s="47">
        <f t="shared" si="3"/>
        <v>4400</v>
      </c>
      <c r="G48" s="47">
        <v>2.92</v>
      </c>
      <c r="H48" s="47">
        <v>-6.83</v>
      </c>
      <c r="I48" s="47">
        <v>4399.33</v>
      </c>
      <c r="J48" s="47">
        <v>4400</v>
      </c>
    </row>
    <row r="49" spans="1:10" x14ac:dyDescent="0.35">
      <c r="A49">
        <v>46</v>
      </c>
      <c r="B49" s="47">
        <f t="shared" si="1"/>
        <v>4.22</v>
      </c>
      <c r="C49" s="47">
        <f t="shared" si="2"/>
        <v>-6.75</v>
      </c>
      <c r="D49" s="47">
        <f t="shared" si="4"/>
        <v>4468.92</v>
      </c>
      <c r="E49" s="47">
        <f t="shared" si="3"/>
        <v>4500</v>
      </c>
      <c r="G49" s="47">
        <v>4.22</v>
      </c>
      <c r="H49" s="47">
        <v>-6.75</v>
      </c>
      <c r="I49" s="47">
        <v>4499.32</v>
      </c>
      <c r="J49" s="47">
        <v>4500</v>
      </c>
    </row>
    <row r="50" spans="1:10" x14ac:dyDescent="0.35">
      <c r="A50">
        <v>47</v>
      </c>
      <c r="B50" s="47">
        <f t="shared" si="1"/>
        <v>4.72</v>
      </c>
      <c r="C50" s="47">
        <f t="shared" si="2"/>
        <v>-4.76</v>
      </c>
      <c r="D50" s="47">
        <f t="shared" si="4"/>
        <v>4568.9000000000005</v>
      </c>
      <c r="E50" s="47">
        <f t="shared" si="3"/>
        <v>4600</v>
      </c>
      <c r="G50" s="47">
        <v>4.72</v>
      </c>
      <c r="H50" s="47">
        <v>-4.76</v>
      </c>
      <c r="I50" s="47">
        <v>4599.3</v>
      </c>
      <c r="J50" s="47">
        <v>4600</v>
      </c>
    </row>
    <row r="51" spans="1:10" x14ac:dyDescent="0.35">
      <c r="A51">
        <v>48</v>
      </c>
      <c r="B51" s="47">
        <f t="shared" si="1"/>
        <v>3.38</v>
      </c>
      <c r="C51" s="47">
        <f t="shared" si="2"/>
        <v>-2.99</v>
      </c>
      <c r="D51" s="47">
        <f t="shared" si="4"/>
        <v>4668.8700000000008</v>
      </c>
      <c r="E51" s="47">
        <f t="shared" si="3"/>
        <v>4700</v>
      </c>
      <c r="G51" s="47">
        <v>3.38</v>
      </c>
      <c r="H51" s="47">
        <v>-2.99</v>
      </c>
      <c r="I51" s="47">
        <v>4699.2700000000004</v>
      </c>
      <c r="J51" s="47">
        <v>4700</v>
      </c>
    </row>
    <row r="52" spans="1:10" x14ac:dyDescent="0.35">
      <c r="A52">
        <v>49</v>
      </c>
      <c r="B52" s="47">
        <f t="shared" si="1"/>
        <v>1.44</v>
      </c>
      <c r="C52" s="47">
        <f t="shared" si="2"/>
        <v>-3.05</v>
      </c>
      <c r="D52" s="47">
        <f t="shared" si="4"/>
        <v>4768.8500000000004</v>
      </c>
      <c r="E52" s="47">
        <f t="shared" si="3"/>
        <v>4800</v>
      </c>
      <c r="G52" s="47">
        <v>1.44</v>
      </c>
      <c r="H52" s="47">
        <v>-3.05</v>
      </c>
      <c r="I52" s="47">
        <v>4799.25</v>
      </c>
      <c r="J52" s="47">
        <v>4800</v>
      </c>
    </row>
    <row r="53" spans="1:10" x14ac:dyDescent="0.35">
      <c r="A53">
        <v>50</v>
      </c>
      <c r="B53" s="47">
        <f t="shared" si="1"/>
        <v>0.5</v>
      </c>
      <c r="C53" s="47">
        <f t="shared" si="2"/>
        <v>-4.6100000000000003</v>
      </c>
      <c r="D53" s="47">
        <f t="shared" si="4"/>
        <v>4868.83</v>
      </c>
      <c r="E53" s="47">
        <f t="shared" si="3"/>
        <v>4900</v>
      </c>
      <c r="G53" s="47">
        <v>0.5</v>
      </c>
      <c r="H53" s="47">
        <v>-4.6100000000000003</v>
      </c>
      <c r="I53" s="47">
        <v>4899.2299999999996</v>
      </c>
      <c r="J53" s="47">
        <v>4900</v>
      </c>
    </row>
    <row r="54" spans="1:10" x14ac:dyDescent="0.35">
      <c r="A54">
        <v>51</v>
      </c>
      <c r="B54" s="47">
        <f t="shared" si="1"/>
        <v>1.39</v>
      </c>
      <c r="C54" s="47">
        <f t="shared" si="2"/>
        <v>-6.61</v>
      </c>
      <c r="D54" s="47">
        <f t="shared" si="4"/>
        <v>4968.8</v>
      </c>
      <c r="E54" s="47">
        <f t="shared" si="3"/>
        <v>5000</v>
      </c>
      <c r="G54" s="47">
        <v>1.39</v>
      </c>
      <c r="H54" s="47">
        <v>-6.61</v>
      </c>
      <c r="I54" s="47">
        <v>4999.2</v>
      </c>
      <c r="J54" s="47">
        <v>5000</v>
      </c>
    </row>
    <row r="55" spans="1:10" x14ac:dyDescent="0.35">
      <c r="A55">
        <v>52</v>
      </c>
      <c r="B55" s="47">
        <f t="shared" si="1"/>
        <v>3.63</v>
      </c>
      <c r="C55" s="47">
        <f t="shared" si="2"/>
        <v>-7.87</v>
      </c>
      <c r="D55" s="47">
        <f t="shared" si="4"/>
        <v>5068.7700000000004</v>
      </c>
      <c r="E55" s="47">
        <f t="shared" si="3"/>
        <v>5100</v>
      </c>
      <c r="G55" s="47">
        <v>3.63</v>
      </c>
      <c r="H55" s="47">
        <v>-7.87</v>
      </c>
      <c r="I55" s="47">
        <v>5099.17</v>
      </c>
      <c r="J55" s="47">
        <v>5100</v>
      </c>
    </row>
    <row r="56" spans="1:10" x14ac:dyDescent="0.35">
      <c r="A56">
        <v>53</v>
      </c>
      <c r="B56" s="47">
        <f t="shared" si="1"/>
        <v>6.19</v>
      </c>
      <c r="C56" s="47">
        <f t="shared" si="2"/>
        <v>-7.96</v>
      </c>
      <c r="D56" s="47">
        <f t="shared" si="4"/>
        <v>5168.7400000000007</v>
      </c>
      <c r="E56" s="47">
        <f t="shared" si="3"/>
        <v>5200</v>
      </c>
      <c r="G56" s="47">
        <v>6.19</v>
      </c>
      <c r="H56" s="47">
        <v>-7.96</v>
      </c>
      <c r="I56" s="47">
        <v>5199.1400000000003</v>
      </c>
      <c r="J56" s="47">
        <v>5200</v>
      </c>
    </row>
    <row r="57" spans="1:10" x14ac:dyDescent="0.35">
      <c r="A57">
        <v>54</v>
      </c>
      <c r="B57" s="47">
        <f t="shared" si="1"/>
        <v>8.61</v>
      </c>
      <c r="C57" s="47">
        <f t="shared" si="2"/>
        <v>-7.04</v>
      </c>
      <c r="D57" s="47">
        <f t="shared" si="4"/>
        <v>5268.7000000000007</v>
      </c>
      <c r="E57" s="47">
        <f t="shared" si="3"/>
        <v>5300</v>
      </c>
      <c r="G57" s="47">
        <v>8.61</v>
      </c>
      <c r="H57" s="47">
        <v>-7.04</v>
      </c>
      <c r="I57" s="47">
        <v>5299.1</v>
      </c>
      <c r="J57" s="47">
        <v>5300</v>
      </c>
    </row>
    <row r="58" spans="1:10" x14ac:dyDescent="0.35">
      <c r="A58">
        <v>55</v>
      </c>
      <c r="B58" s="47">
        <f t="shared" si="1"/>
        <v>10.23</v>
      </c>
      <c r="C58" s="47">
        <f t="shared" si="2"/>
        <v>-5.37</v>
      </c>
      <c r="D58" s="47">
        <f t="shared" si="4"/>
        <v>5368.67</v>
      </c>
      <c r="E58" s="47">
        <f t="shared" si="3"/>
        <v>5400</v>
      </c>
      <c r="G58" s="47">
        <v>10.23</v>
      </c>
      <c r="H58" s="47">
        <v>-5.37</v>
      </c>
      <c r="I58" s="47">
        <v>5399.07</v>
      </c>
      <c r="J58" s="47">
        <v>5400</v>
      </c>
    </row>
    <row r="59" spans="1:10" x14ac:dyDescent="0.35">
      <c r="A59">
        <v>56</v>
      </c>
      <c r="B59" s="47">
        <f t="shared" si="1"/>
        <v>10.8</v>
      </c>
      <c r="C59" s="47">
        <f t="shared" si="2"/>
        <v>-4.13</v>
      </c>
      <c r="D59" s="47">
        <f t="shared" si="4"/>
        <v>5468.6600000000008</v>
      </c>
      <c r="E59" s="47">
        <f t="shared" si="3"/>
        <v>5500</v>
      </c>
      <c r="G59" s="47">
        <v>10.8</v>
      </c>
      <c r="H59" s="47">
        <v>-4.13</v>
      </c>
      <c r="I59" s="47">
        <v>5499.06</v>
      </c>
      <c r="J59" s="47">
        <v>5500</v>
      </c>
    </row>
    <row r="60" spans="1:10" x14ac:dyDescent="0.35">
      <c r="A60">
        <v>57</v>
      </c>
      <c r="B60" s="47">
        <f t="shared" si="1"/>
        <v>11.45</v>
      </c>
      <c r="C60" s="47">
        <f t="shared" si="2"/>
        <v>-4.4000000000000004</v>
      </c>
      <c r="D60" s="47">
        <f t="shared" si="4"/>
        <v>5568.6600000000008</v>
      </c>
      <c r="E60" s="47">
        <f t="shared" si="3"/>
        <v>5600</v>
      </c>
      <c r="G60" s="47">
        <v>11.45</v>
      </c>
      <c r="H60" s="47">
        <v>-4.4000000000000004</v>
      </c>
      <c r="I60" s="47">
        <v>5599.06</v>
      </c>
      <c r="J60" s="47">
        <v>5600</v>
      </c>
    </row>
    <row r="61" spans="1:10" x14ac:dyDescent="0.35">
      <c r="A61">
        <v>58</v>
      </c>
      <c r="B61" s="47">
        <f t="shared" si="1"/>
        <v>13.53</v>
      </c>
      <c r="C61" s="47">
        <f t="shared" si="2"/>
        <v>-5.63</v>
      </c>
      <c r="D61" s="47">
        <f t="shared" si="4"/>
        <v>5668.63</v>
      </c>
      <c r="E61" s="47">
        <f t="shared" si="3"/>
        <v>5700</v>
      </c>
      <c r="G61" s="47">
        <v>13.53</v>
      </c>
      <c r="H61" s="47">
        <v>-5.63</v>
      </c>
      <c r="I61" s="47">
        <v>5699.03</v>
      </c>
      <c r="J61" s="47">
        <v>5700</v>
      </c>
    </row>
    <row r="62" spans="1:10" x14ac:dyDescent="0.35">
      <c r="A62">
        <v>59</v>
      </c>
      <c r="B62" s="47">
        <f t="shared" si="1"/>
        <v>16.46</v>
      </c>
      <c r="C62" s="47">
        <f t="shared" si="2"/>
        <v>-7.07</v>
      </c>
      <c r="D62" s="47">
        <f t="shared" si="4"/>
        <v>5768.58</v>
      </c>
      <c r="E62" s="47">
        <f t="shared" si="3"/>
        <v>5800</v>
      </c>
      <c r="G62" s="47">
        <v>16.46</v>
      </c>
      <c r="H62" s="47">
        <v>-7.07</v>
      </c>
      <c r="I62" s="47">
        <v>5798.98</v>
      </c>
      <c r="J62" s="47">
        <v>5800</v>
      </c>
    </row>
    <row r="63" spans="1:10" x14ac:dyDescent="0.35">
      <c r="A63">
        <v>60</v>
      </c>
      <c r="B63" s="47">
        <f t="shared" si="1"/>
        <v>20.37</v>
      </c>
      <c r="C63" s="47">
        <f t="shared" si="2"/>
        <v>-8.3000000000000007</v>
      </c>
      <c r="D63" s="47">
        <f t="shared" si="4"/>
        <v>5868.4900000000007</v>
      </c>
      <c r="E63" s="47">
        <f t="shared" si="3"/>
        <v>5900</v>
      </c>
      <c r="G63" s="47">
        <v>20.37</v>
      </c>
      <c r="H63" s="47">
        <v>-8.3000000000000007</v>
      </c>
      <c r="I63" s="47">
        <v>5898.89</v>
      </c>
      <c r="J63" s="47">
        <v>5900</v>
      </c>
    </row>
    <row r="64" spans="1:10" x14ac:dyDescent="0.35">
      <c r="A64">
        <v>61</v>
      </c>
      <c r="B64" s="47">
        <f t="shared" si="1"/>
        <v>30.06</v>
      </c>
      <c r="C64" s="47">
        <f t="shared" si="2"/>
        <v>-9.25</v>
      </c>
      <c r="D64" s="47">
        <f t="shared" si="4"/>
        <v>5967.9800000000005</v>
      </c>
      <c r="E64" s="47">
        <f t="shared" si="3"/>
        <v>6000</v>
      </c>
      <c r="G64" s="47">
        <v>30.06</v>
      </c>
      <c r="H64" s="47">
        <v>-9.25</v>
      </c>
      <c r="I64" s="47">
        <v>5998.38</v>
      </c>
      <c r="J64" s="47">
        <v>6000</v>
      </c>
    </row>
    <row r="65" spans="1:10" x14ac:dyDescent="0.35">
      <c r="A65">
        <v>62</v>
      </c>
      <c r="B65" s="47">
        <f t="shared" si="1"/>
        <v>49.8</v>
      </c>
      <c r="C65" s="47">
        <f t="shared" si="2"/>
        <v>-10.16</v>
      </c>
      <c r="D65" s="47">
        <f t="shared" si="4"/>
        <v>6065.96</v>
      </c>
      <c r="E65" s="47">
        <f t="shared" si="3"/>
        <v>6100</v>
      </c>
      <c r="G65" s="47">
        <v>49.8</v>
      </c>
      <c r="H65" s="47">
        <v>-10.16</v>
      </c>
      <c r="I65" s="47">
        <v>6096.36</v>
      </c>
      <c r="J65" s="47">
        <v>6100</v>
      </c>
    </row>
    <row r="66" spans="1:10" x14ac:dyDescent="0.35">
      <c r="A66">
        <v>63</v>
      </c>
      <c r="B66" s="47">
        <f t="shared" si="1"/>
        <v>77.06</v>
      </c>
      <c r="C66" s="47">
        <f t="shared" si="2"/>
        <v>-14.51</v>
      </c>
      <c r="D66" s="47">
        <f t="shared" si="4"/>
        <v>6162.04</v>
      </c>
      <c r="E66" s="47">
        <f t="shared" si="3"/>
        <v>6200</v>
      </c>
      <c r="G66" s="47">
        <v>77.06</v>
      </c>
      <c r="H66" s="47">
        <v>-14.51</v>
      </c>
      <c r="I66" s="47">
        <v>6192.44</v>
      </c>
      <c r="J66" s="47">
        <v>6200</v>
      </c>
    </row>
    <row r="67" spans="1:10" x14ac:dyDescent="0.35">
      <c r="A67">
        <v>64</v>
      </c>
      <c r="B67" s="47">
        <f t="shared" si="1"/>
        <v>106.62</v>
      </c>
      <c r="C67" s="47">
        <f t="shared" si="2"/>
        <v>-22.99</v>
      </c>
      <c r="D67" s="47">
        <f t="shared" si="4"/>
        <v>6257.1900000000005</v>
      </c>
      <c r="E67" s="47">
        <f t="shared" si="3"/>
        <v>6300</v>
      </c>
      <c r="G67" s="47">
        <v>106.62</v>
      </c>
      <c r="H67" s="47">
        <v>-22.99</v>
      </c>
      <c r="I67" s="47">
        <v>6287.59</v>
      </c>
      <c r="J67" s="47">
        <v>6300</v>
      </c>
    </row>
    <row r="68" spans="1:10" x14ac:dyDescent="0.35">
      <c r="A68">
        <v>65</v>
      </c>
      <c r="B68" s="47">
        <f t="shared" si="1"/>
        <v>136.62</v>
      </c>
      <c r="C68" s="47">
        <f t="shared" si="2"/>
        <v>-33.619999999999997</v>
      </c>
      <c r="D68" s="47">
        <f t="shared" ref="D68:D99" si="5">I68-R$12</f>
        <v>6351.9900000000007</v>
      </c>
      <c r="E68" s="47">
        <f t="shared" si="3"/>
        <v>6400</v>
      </c>
      <c r="G68" s="47">
        <v>136.62</v>
      </c>
      <c r="H68" s="47">
        <v>-33.619999999999997</v>
      </c>
      <c r="I68" s="47">
        <v>6382.39</v>
      </c>
      <c r="J68" s="47">
        <v>6400</v>
      </c>
    </row>
    <row r="69" spans="1:10" ht="15" customHeight="1" x14ac:dyDescent="0.35">
      <c r="A69">
        <v>66</v>
      </c>
      <c r="B69" s="47">
        <f t="shared" ref="B69:B114" si="6">G69</f>
        <v>169.65</v>
      </c>
      <c r="C69" s="47">
        <f t="shared" ref="C69:C114" si="7">H69</f>
        <v>-47.86</v>
      </c>
      <c r="D69" s="47">
        <f t="shared" si="5"/>
        <v>6445.27</v>
      </c>
      <c r="E69" s="47">
        <f t="shared" ref="E69:E115" si="8">J69</f>
        <v>6500</v>
      </c>
      <c r="F69" s="90"/>
      <c r="G69" s="91">
        <v>169.65</v>
      </c>
      <c r="H69" s="91">
        <v>-47.86</v>
      </c>
      <c r="I69" s="47">
        <v>6475.67</v>
      </c>
      <c r="J69" s="91">
        <v>6500</v>
      </c>
    </row>
    <row r="70" spans="1:10" x14ac:dyDescent="0.35">
      <c r="A70">
        <v>67</v>
      </c>
      <c r="B70" s="47">
        <f t="shared" si="6"/>
        <v>209.33</v>
      </c>
      <c r="C70" s="47">
        <f t="shared" si="7"/>
        <v>-66.27</v>
      </c>
      <c r="D70" s="47">
        <f t="shared" si="5"/>
        <v>6535.1500000000005</v>
      </c>
      <c r="E70" s="47">
        <f t="shared" si="8"/>
        <v>6600</v>
      </c>
      <c r="G70" s="47">
        <v>209.33</v>
      </c>
      <c r="H70" s="47">
        <v>-66.27</v>
      </c>
      <c r="I70" s="47">
        <v>6565.55</v>
      </c>
      <c r="J70" s="47">
        <v>6600</v>
      </c>
    </row>
    <row r="71" spans="1:10" x14ac:dyDescent="0.35">
      <c r="A71">
        <v>68</v>
      </c>
      <c r="B71" s="47">
        <f t="shared" si="6"/>
        <v>258.52999999999997</v>
      </c>
      <c r="C71" s="47">
        <f t="shared" si="7"/>
        <v>-86.34</v>
      </c>
      <c r="D71" s="47">
        <f t="shared" si="5"/>
        <v>6619.7800000000007</v>
      </c>
      <c r="E71" s="47">
        <f t="shared" si="8"/>
        <v>6700</v>
      </c>
      <c r="G71" s="47">
        <v>258.52999999999997</v>
      </c>
      <c r="H71" s="47">
        <v>-86.34</v>
      </c>
      <c r="I71" s="47">
        <v>6650.18</v>
      </c>
      <c r="J71" s="47">
        <v>6700</v>
      </c>
    </row>
    <row r="72" spans="1:10" x14ac:dyDescent="0.35">
      <c r="A72">
        <v>69</v>
      </c>
      <c r="B72" s="47">
        <f t="shared" si="6"/>
        <v>317.54000000000002</v>
      </c>
      <c r="C72" s="47">
        <f t="shared" si="7"/>
        <v>-102.73</v>
      </c>
      <c r="D72" s="47">
        <f t="shared" si="5"/>
        <v>6698.76</v>
      </c>
      <c r="E72" s="47">
        <f t="shared" si="8"/>
        <v>6800</v>
      </c>
      <c r="G72" s="47">
        <v>317.54000000000002</v>
      </c>
      <c r="H72" s="47">
        <v>-102.73</v>
      </c>
      <c r="I72" s="47">
        <v>6729.16</v>
      </c>
      <c r="J72" s="47">
        <v>6800</v>
      </c>
    </row>
    <row r="73" spans="1:10" x14ac:dyDescent="0.35">
      <c r="A73">
        <v>70</v>
      </c>
      <c r="B73" s="47">
        <f t="shared" si="6"/>
        <v>385</v>
      </c>
      <c r="C73" s="47">
        <f t="shared" si="7"/>
        <v>-115.63</v>
      </c>
      <c r="D73" s="47">
        <f t="shared" si="5"/>
        <v>6771.3700000000008</v>
      </c>
      <c r="E73" s="47">
        <f t="shared" si="8"/>
        <v>6900</v>
      </c>
      <c r="G73" s="47">
        <v>385</v>
      </c>
      <c r="H73" s="47">
        <v>-115.63</v>
      </c>
      <c r="I73" s="47">
        <v>6801.77</v>
      </c>
      <c r="J73" s="47">
        <v>6900</v>
      </c>
    </row>
    <row r="74" spans="1:10" x14ac:dyDescent="0.35">
      <c r="A74">
        <v>71</v>
      </c>
      <c r="B74" s="47">
        <f t="shared" si="6"/>
        <v>459.98</v>
      </c>
      <c r="C74" s="47">
        <f t="shared" si="7"/>
        <v>-129.41999999999999</v>
      </c>
      <c r="D74" s="47">
        <f t="shared" si="5"/>
        <v>6836.01</v>
      </c>
      <c r="E74" s="47">
        <f t="shared" si="8"/>
        <v>7000</v>
      </c>
      <c r="G74" s="47">
        <v>459.98</v>
      </c>
      <c r="H74" s="47">
        <v>-129.41999999999999</v>
      </c>
      <c r="I74" s="47">
        <v>6866.41</v>
      </c>
      <c r="J74" s="47">
        <v>7000</v>
      </c>
    </row>
    <row r="75" spans="1:10" x14ac:dyDescent="0.35">
      <c r="A75">
        <v>72</v>
      </c>
      <c r="B75" s="47">
        <f t="shared" si="6"/>
        <v>540.78</v>
      </c>
      <c r="C75" s="47">
        <f t="shared" si="7"/>
        <v>-146.08000000000001</v>
      </c>
      <c r="D75" s="47">
        <f t="shared" si="5"/>
        <v>6892.4500000000007</v>
      </c>
      <c r="E75" s="47">
        <f t="shared" si="8"/>
        <v>7100</v>
      </c>
      <c r="G75" s="47">
        <v>540.78</v>
      </c>
      <c r="H75" s="47">
        <v>-146.08000000000001</v>
      </c>
      <c r="I75" s="47">
        <v>6922.85</v>
      </c>
      <c r="J75" s="47">
        <v>7100</v>
      </c>
    </row>
    <row r="76" spans="1:10" x14ac:dyDescent="0.35">
      <c r="A76">
        <v>73</v>
      </c>
      <c r="B76" s="47">
        <f t="shared" si="6"/>
        <v>625.65</v>
      </c>
      <c r="C76" s="47">
        <f t="shared" si="7"/>
        <v>-164.62</v>
      </c>
      <c r="D76" s="47">
        <f t="shared" si="5"/>
        <v>6941.9500000000007</v>
      </c>
      <c r="E76" s="47">
        <f t="shared" si="8"/>
        <v>7200</v>
      </c>
      <c r="G76" s="47">
        <v>625.65</v>
      </c>
      <c r="H76" s="47">
        <v>-164.62</v>
      </c>
      <c r="I76" s="47">
        <v>6972.35</v>
      </c>
      <c r="J76" s="47">
        <v>7200</v>
      </c>
    </row>
    <row r="77" spans="1:10" x14ac:dyDescent="0.35">
      <c r="A77">
        <v>74</v>
      </c>
      <c r="B77" s="47">
        <f t="shared" si="6"/>
        <v>713.68</v>
      </c>
      <c r="C77" s="47">
        <f t="shared" si="7"/>
        <v>-182.93</v>
      </c>
      <c r="D77" s="47">
        <f t="shared" si="5"/>
        <v>6985.6600000000008</v>
      </c>
      <c r="E77" s="47">
        <f t="shared" si="8"/>
        <v>7300</v>
      </c>
      <c r="G77" s="47">
        <v>713.68</v>
      </c>
      <c r="H77" s="47">
        <v>-182.93</v>
      </c>
      <c r="I77" s="47">
        <v>7016.06</v>
      </c>
      <c r="J77" s="47">
        <v>7300</v>
      </c>
    </row>
    <row r="78" spans="1:10" x14ac:dyDescent="0.35">
      <c r="A78">
        <v>75</v>
      </c>
      <c r="B78" s="47">
        <f t="shared" si="6"/>
        <v>803.03</v>
      </c>
      <c r="C78" s="47">
        <f t="shared" si="7"/>
        <v>-201.57</v>
      </c>
      <c r="D78" s="47">
        <f t="shared" si="5"/>
        <v>7026.52</v>
      </c>
      <c r="E78" s="47">
        <f t="shared" si="8"/>
        <v>7400</v>
      </c>
      <c r="G78" s="47">
        <v>803.03</v>
      </c>
      <c r="H78" s="47">
        <v>-201.57</v>
      </c>
      <c r="I78" s="47">
        <v>7056.92</v>
      </c>
      <c r="J78" s="47">
        <v>7400</v>
      </c>
    </row>
    <row r="79" spans="1:10" x14ac:dyDescent="0.35">
      <c r="A79">
        <v>76</v>
      </c>
      <c r="B79" s="47">
        <f t="shared" si="6"/>
        <v>891.83</v>
      </c>
      <c r="C79" s="47">
        <f t="shared" si="7"/>
        <v>-221.9</v>
      </c>
      <c r="D79" s="47">
        <f t="shared" si="5"/>
        <v>7067.77</v>
      </c>
      <c r="E79" s="47">
        <f t="shared" si="8"/>
        <v>7500</v>
      </c>
      <c r="G79" s="47">
        <v>891.83</v>
      </c>
      <c r="H79" s="47">
        <v>-221.9</v>
      </c>
      <c r="I79" s="47">
        <v>7098.17</v>
      </c>
      <c r="J79" s="47">
        <v>7500</v>
      </c>
    </row>
    <row r="80" spans="1:10" x14ac:dyDescent="0.35">
      <c r="A80">
        <v>77</v>
      </c>
      <c r="B80" s="47">
        <f t="shared" si="6"/>
        <v>979.6</v>
      </c>
      <c r="C80" s="47">
        <f t="shared" si="7"/>
        <v>-245.24</v>
      </c>
      <c r="D80" s="47">
        <f t="shared" si="5"/>
        <v>7109.6</v>
      </c>
      <c r="E80" s="47">
        <f t="shared" si="8"/>
        <v>7600</v>
      </c>
      <c r="G80" s="47">
        <v>979.6</v>
      </c>
      <c r="H80" s="47">
        <v>-245.24</v>
      </c>
      <c r="I80" s="47">
        <v>7140</v>
      </c>
      <c r="J80" s="47">
        <v>7600</v>
      </c>
    </row>
    <row r="81" spans="1:10" x14ac:dyDescent="0.35">
      <c r="A81">
        <v>78</v>
      </c>
      <c r="B81" s="47">
        <f t="shared" si="6"/>
        <v>1064.17</v>
      </c>
      <c r="C81" s="47">
        <f t="shared" si="7"/>
        <v>-271.98</v>
      </c>
      <c r="D81" s="47">
        <f t="shared" si="5"/>
        <v>7155.6900000000005</v>
      </c>
      <c r="E81" s="47">
        <f t="shared" si="8"/>
        <v>7700</v>
      </c>
      <c r="G81" s="47">
        <v>1064.17</v>
      </c>
      <c r="H81" s="47">
        <v>-271.98</v>
      </c>
      <c r="I81" s="47">
        <v>7186.09</v>
      </c>
      <c r="J81" s="47">
        <v>7700</v>
      </c>
    </row>
    <row r="82" spans="1:10" x14ac:dyDescent="0.35">
      <c r="A82">
        <v>79</v>
      </c>
      <c r="B82" s="47">
        <f t="shared" si="6"/>
        <v>1144.3800000000001</v>
      </c>
      <c r="C82" s="47">
        <f t="shared" si="7"/>
        <v>-300.45999999999998</v>
      </c>
      <c r="D82" s="47">
        <f t="shared" si="5"/>
        <v>7208.1500000000005</v>
      </c>
      <c r="E82" s="47">
        <f t="shared" si="8"/>
        <v>7800</v>
      </c>
      <c r="G82" s="47">
        <v>1144.3800000000001</v>
      </c>
      <c r="H82" s="47">
        <v>-300.45999999999998</v>
      </c>
      <c r="I82" s="47">
        <v>7238.55</v>
      </c>
      <c r="J82" s="47">
        <v>7800</v>
      </c>
    </row>
    <row r="83" spans="1:10" x14ac:dyDescent="0.35">
      <c r="A83">
        <v>80</v>
      </c>
      <c r="B83" s="47">
        <f t="shared" si="6"/>
        <v>1222.97</v>
      </c>
      <c r="C83" s="47">
        <f t="shared" si="7"/>
        <v>-329.01</v>
      </c>
      <c r="D83" s="47">
        <f t="shared" si="5"/>
        <v>7263.01</v>
      </c>
      <c r="E83" s="47">
        <f t="shared" si="8"/>
        <v>7900</v>
      </c>
      <c r="G83" s="47">
        <v>1222.97</v>
      </c>
      <c r="H83" s="47">
        <v>-329.01</v>
      </c>
      <c r="I83" s="47">
        <v>7293.41</v>
      </c>
      <c r="J83" s="47">
        <v>7900</v>
      </c>
    </row>
    <row r="84" spans="1:10" x14ac:dyDescent="0.35">
      <c r="A84">
        <v>81</v>
      </c>
      <c r="B84" s="47">
        <f t="shared" si="6"/>
        <v>1303.2</v>
      </c>
      <c r="C84" s="47">
        <f t="shared" si="7"/>
        <v>-357.59</v>
      </c>
      <c r="D84" s="47">
        <f t="shared" si="5"/>
        <v>7315.38</v>
      </c>
      <c r="E84" s="47">
        <f t="shared" si="8"/>
        <v>8000</v>
      </c>
      <c r="G84" s="47">
        <v>1303.2</v>
      </c>
      <c r="H84" s="47">
        <v>-357.59</v>
      </c>
      <c r="I84" s="47">
        <v>7345.78</v>
      </c>
      <c r="J84" s="47">
        <v>8000</v>
      </c>
    </row>
    <row r="85" spans="1:10" x14ac:dyDescent="0.35">
      <c r="A85">
        <v>82</v>
      </c>
      <c r="B85" s="47">
        <f t="shared" si="6"/>
        <v>1386.55</v>
      </c>
      <c r="C85" s="47">
        <f t="shared" si="7"/>
        <v>-387.14</v>
      </c>
      <c r="D85" s="47">
        <f t="shared" si="5"/>
        <v>7362</v>
      </c>
      <c r="E85" s="47">
        <f t="shared" si="8"/>
        <v>8100</v>
      </c>
      <c r="G85" s="47">
        <v>1386.55</v>
      </c>
      <c r="H85" s="47">
        <v>-387.14</v>
      </c>
      <c r="I85" s="47">
        <v>7392.4</v>
      </c>
      <c r="J85" s="47">
        <v>8100</v>
      </c>
    </row>
    <row r="86" spans="1:10" x14ac:dyDescent="0.35">
      <c r="A86">
        <v>83</v>
      </c>
      <c r="B86" s="47">
        <f t="shared" si="6"/>
        <v>1471.64</v>
      </c>
      <c r="C86" s="47">
        <f t="shared" si="7"/>
        <v>-418.08</v>
      </c>
      <c r="D86" s="47">
        <f t="shared" si="5"/>
        <v>7404.46</v>
      </c>
      <c r="E86" s="47">
        <f t="shared" si="8"/>
        <v>8200</v>
      </c>
      <c r="G86" s="47">
        <v>1471.64</v>
      </c>
      <c r="H86" s="47">
        <v>-418.08</v>
      </c>
      <c r="I86" s="47">
        <v>7434.86</v>
      </c>
      <c r="J86" s="47">
        <v>8200</v>
      </c>
    </row>
    <row r="87" spans="1:10" x14ac:dyDescent="0.35">
      <c r="A87">
        <v>84</v>
      </c>
      <c r="B87" s="47">
        <f t="shared" si="6"/>
        <v>1557.42</v>
      </c>
      <c r="C87" s="47">
        <f t="shared" si="7"/>
        <v>-449</v>
      </c>
      <c r="D87" s="47">
        <f t="shared" si="5"/>
        <v>7445.52</v>
      </c>
      <c r="E87" s="47">
        <f t="shared" si="8"/>
        <v>8300</v>
      </c>
      <c r="G87" s="47">
        <v>1557.42</v>
      </c>
      <c r="H87" s="47">
        <v>-449</v>
      </c>
      <c r="I87" s="47">
        <v>7475.92</v>
      </c>
      <c r="J87" s="47">
        <v>8300</v>
      </c>
    </row>
    <row r="88" spans="1:10" x14ac:dyDescent="0.35">
      <c r="A88">
        <v>85</v>
      </c>
      <c r="B88" s="47">
        <f t="shared" si="6"/>
        <v>1644.2</v>
      </c>
      <c r="C88" s="47">
        <f t="shared" si="7"/>
        <v>-478.21</v>
      </c>
      <c r="D88" s="47">
        <f t="shared" si="5"/>
        <v>7485.72</v>
      </c>
      <c r="E88" s="47">
        <f t="shared" si="8"/>
        <v>8400</v>
      </c>
      <c r="G88" s="47">
        <v>1644.2</v>
      </c>
      <c r="H88" s="47">
        <v>-478.21</v>
      </c>
      <c r="I88" s="47">
        <v>7516.12</v>
      </c>
      <c r="J88" s="47">
        <v>8400</v>
      </c>
    </row>
    <row r="89" spans="1:10" x14ac:dyDescent="0.35">
      <c r="A89">
        <v>86</v>
      </c>
      <c r="B89" s="47">
        <f t="shared" si="6"/>
        <v>1731.05</v>
      </c>
      <c r="C89" s="47">
        <f t="shared" si="7"/>
        <v>-506.91</v>
      </c>
      <c r="D89" s="47">
        <f t="shared" si="5"/>
        <v>7526.13</v>
      </c>
      <c r="E89" s="47">
        <f t="shared" si="8"/>
        <v>8500</v>
      </c>
      <c r="G89" s="47">
        <v>1731.05</v>
      </c>
      <c r="H89" s="47">
        <v>-506.91</v>
      </c>
      <c r="I89" s="47">
        <v>7556.53</v>
      </c>
      <c r="J89" s="47">
        <v>8500</v>
      </c>
    </row>
    <row r="90" spans="1:10" x14ac:dyDescent="0.35">
      <c r="A90">
        <v>87</v>
      </c>
      <c r="B90" s="47">
        <f t="shared" si="6"/>
        <v>1818.62</v>
      </c>
      <c r="C90" s="47">
        <f t="shared" si="7"/>
        <v>-533.88</v>
      </c>
      <c r="D90" s="47">
        <f t="shared" si="5"/>
        <v>7566.1500000000005</v>
      </c>
      <c r="E90" s="47">
        <f t="shared" si="8"/>
        <v>8600</v>
      </c>
      <c r="G90" s="47">
        <v>1818.62</v>
      </c>
      <c r="H90" s="47">
        <v>-533.88</v>
      </c>
      <c r="I90" s="47">
        <v>7596.55</v>
      </c>
      <c r="J90" s="47">
        <v>8600</v>
      </c>
    </row>
    <row r="91" spans="1:10" x14ac:dyDescent="0.35">
      <c r="A91">
        <v>88</v>
      </c>
      <c r="B91" s="47">
        <f t="shared" si="6"/>
        <v>1908.36</v>
      </c>
      <c r="C91" s="47">
        <f t="shared" si="7"/>
        <v>-555.80999999999995</v>
      </c>
      <c r="D91" s="47">
        <f t="shared" si="5"/>
        <v>7604.38</v>
      </c>
      <c r="E91" s="47">
        <f t="shared" si="8"/>
        <v>8700</v>
      </c>
      <c r="G91" s="47">
        <v>1908.36</v>
      </c>
      <c r="H91" s="47">
        <v>-555.80999999999995</v>
      </c>
      <c r="I91" s="47">
        <v>7634.78</v>
      </c>
      <c r="J91" s="47">
        <v>8700</v>
      </c>
    </row>
    <row r="92" spans="1:10" x14ac:dyDescent="0.35">
      <c r="A92">
        <v>89</v>
      </c>
      <c r="B92" s="47">
        <f t="shared" si="6"/>
        <v>1999.74</v>
      </c>
      <c r="C92" s="47">
        <f t="shared" si="7"/>
        <v>-573.9</v>
      </c>
      <c r="D92" s="47">
        <f t="shared" si="5"/>
        <v>7640.76</v>
      </c>
      <c r="E92" s="47">
        <f t="shared" si="8"/>
        <v>8800</v>
      </c>
      <c r="G92" s="47">
        <v>1999.74</v>
      </c>
      <c r="H92" s="47">
        <v>-573.9</v>
      </c>
      <c r="I92" s="47">
        <v>7671.16</v>
      </c>
      <c r="J92" s="47">
        <v>8800</v>
      </c>
    </row>
    <row r="93" spans="1:10" x14ac:dyDescent="0.35">
      <c r="A93">
        <v>90</v>
      </c>
      <c r="B93" s="47">
        <f t="shared" si="6"/>
        <v>2091.27</v>
      </c>
      <c r="C93" s="47">
        <f t="shared" si="7"/>
        <v>-590.44000000000005</v>
      </c>
      <c r="D93" s="47">
        <f t="shared" si="5"/>
        <v>7677.47</v>
      </c>
      <c r="E93" s="47">
        <f t="shared" si="8"/>
        <v>8900</v>
      </c>
      <c r="G93" s="47">
        <v>2091.27</v>
      </c>
      <c r="H93" s="47">
        <v>-590.44000000000005</v>
      </c>
      <c r="I93" s="47">
        <v>7707.87</v>
      </c>
      <c r="J93" s="47">
        <v>8900</v>
      </c>
    </row>
    <row r="94" spans="1:10" x14ac:dyDescent="0.35">
      <c r="A94">
        <v>91</v>
      </c>
      <c r="B94" s="47">
        <f t="shared" si="6"/>
        <v>2182.0100000000002</v>
      </c>
      <c r="C94" s="47">
        <f t="shared" si="7"/>
        <v>-605.94000000000005</v>
      </c>
      <c r="D94" s="47">
        <f t="shared" si="5"/>
        <v>7716.5300000000007</v>
      </c>
      <c r="E94" s="47">
        <f t="shared" si="8"/>
        <v>9000</v>
      </c>
      <c r="G94" s="47">
        <v>2182.0100000000002</v>
      </c>
      <c r="H94" s="47">
        <v>-605.94000000000005</v>
      </c>
      <c r="I94" s="47">
        <v>7746.93</v>
      </c>
      <c r="J94" s="47">
        <v>9000</v>
      </c>
    </row>
    <row r="95" spans="1:10" x14ac:dyDescent="0.35">
      <c r="A95">
        <v>92</v>
      </c>
      <c r="B95" s="47">
        <f t="shared" si="6"/>
        <v>2272.2199999999998</v>
      </c>
      <c r="C95" s="47">
        <f t="shared" si="7"/>
        <v>-621.94000000000005</v>
      </c>
      <c r="D95" s="47">
        <f t="shared" si="5"/>
        <v>7756.6</v>
      </c>
      <c r="E95" s="47">
        <f t="shared" si="8"/>
        <v>9100</v>
      </c>
      <c r="G95" s="47">
        <v>2272.2199999999998</v>
      </c>
      <c r="H95" s="47">
        <v>-621.94000000000005</v>
      </c>
      <c r="I95" s="47">
        <v>7787</v>
      </c>
      <c r="J95" s="47">
        <v>9100</v>
      </c>
    </row>
    <row r="96" spans="1:10" x14ac:dyDescent="0.35">
      <c r="A96">
        <v>93</v>
      </c>
      <c r="B96" s="47">
        <f t="shared" si="6"/>
        <v>2362.02</v>
      </c>
      <c r="C96" s="47">
        <f t="shared" si="7"/>
        <v>-640.27</v>
      </c>
      <c r="D96" s="47">
        <f t="shared" si="5"/>
        <v>7796.59</v>
      </c>
      <c r="E96" s="47">
        <f t="shared" si="8"/>
        <v>9200</v>
      </c>
      <c r="G96" s="47">
        <v>2362.02</v>
      </c>
      <c r="H96" s="47">
        <v>-640.27</v>
      </c>
      <c r="I96" s="47">
        <v>7826.99</v>
      </c>
      <c r="J96" s="47">
        <v>9200</v>
      </c>
    </row>
    <row r="97" spans="1:10" x14ac:dyDescent="0.35">
      <c r="A97">
        <v>94</v>
      </c>
      <c r="B97" s="47">
        <f t="shared" si="6"/>
        <v>2451.0100000000002</v>
      </c>
      <c r="C97" s="47">
        <f t="shared" si="7"/>
        <v>-661.12</v>
      </c>
      <c r="D97" s="47">
        <f t="shared" si="5"/>
        <v>7837.1500000000005</v>
      </c>
      <c r="E97" s="47">
        <f t="shared" si="8"/>
        <v>9300</v>
      </c>
      <c r="G97" s="47">
        <v>2451.0100000000002</v>
      </c>
      <c r="H97" s="47">
        <v>-661.12</v>
      </c>
      <c r="I97" s="47">
        <v>7867.55</v>
      </c>
      <c r="J97" s="47">
        <v>9300</v>
      </c>
    </row>
    <row r="98" spans="1:10" x14ac:dyDescent="0.35">
      <c r="A98">
        <v>95</v>
      </c>
      <c r="B98" s="47">
        <f t="shared" si="6"/>
        <v>2538.5500000000002</v>
      </c>
      <c r="C98" s="47">
        <f t="shared" si="7"/>
        <v>-684.18</v>
      </c>
      <c r="D98" s="47">
        <f t="shared" si="5"/>
        <v>7879.63</v>
      </c>
      <c r="E98" s="47">
        <f t="shared" si="8"/>
        <v>9400</v>
      </c>
      <c r="G98" s="47">
        <v>2538.5500000000002</v>
      </c>
      <c r="H98" s="47">
        <v>-684.18</v>
      </c>
      <c r="I98" s="47">
        <v>7910.03</v>
      </c>
      <c r="J98" s="47">
        <v>9400</v>
      </c>
    </row>
    <row r="99" spans="1:10" x14ac:dyDescent="0.35">
      <c r="A99">
        <v>96</v>
      </c>
      <c r="B99" s="47">
        <f t="shared" si="6"/>
        <v>2624.68</v>
      </c>
      <c r="C99" s="47">
        <f t="shared" si="7"/>
        <v>-708.6</v>
      </c>
      <c r="D99" s="47">
        <f t="shared" si="5"/>
        <v>7924.17</v>
      </c>
      <c r="E99" s="47">
        <f t="shared" si="8"/>
        <v>9500</v>
      </c>
      <c r="G99" s="47">
        <v>2624.68</v>
      </c>
      <c r="H99" s="47">
        <v>-708.6</v>
      </c>
      <c r="I99" s="47">
        <v>7954.57</v>
      </c>
      <c r="J99" s="47">
        <v>9500</v>
      </c>
    </row>
    <row r="100" spans="1:10" x14ac:dyDescent="0.35">
      <c r="A100">
        <v>97</v>
      </c>
      <c r="B100" s="47">
        <f t="shared" si="6"/>
        <v>2710.2</v>
      </c>
      <c r="C100" s="47">
        <f t="shared" si="7"/>
        <v>-733.15</v>
      </c>
      <c r="D100" s="47">
        <f t="shared" ref="D100:D115" si="9">I100-R$12</f>
        <v>7969.81</v>
      </c>
      <c r="E100" s="47">
        <f t="shared" si="8"/>
        <v>9600</v>
      </c>
      <c r="G100" s="47">
        <v>2710.2</v>
      </c>
      <c r="H100" s="47">
        <v>-733.15</v>
      </c>
      <c r="I100" s="47">
        <v>8000.21</v>
      </c>
      <c r="J100" s="47">
        <v>9600</v>
      </c>
    </row>
    <row r="101" spans="1:10" x14ac:dyDescent="0.35">
      <c r="A101">
        <v>98</v>
      </c>
      <c r="B101" s="47">
        <f t="shared" si="6"/>
        <v>2795.55</v>
      </c>
      <c r="C101" s="47">
        <f t="shared" si="7"/>
        <v>-757.84</v>
      </c>
      <c r="D101" s="47">
        <f t="shared" si="9"/>
        <v>8015.7000000000007</v>
      </c>
      <c r="E101" s="47">
        <f t="shared" si="8"/>
        <v>9700</v>
      </c>
      <c r="G101" s="47">
        <v>2795.55</v>
      </c>
      <c r="H101" s="47">
        <v>-757.84</v>
      </c>
      <c r="I101" s="47">
        <v>8046.1</v>
      </c>
      <c r="J101" s="47">
        <v>9700</v>
      </c>
    </row>
    <row r="102" spans="1:10" x14ac:dyDescent="0.35">
      <c r="A102">
        <v>99</v>
      </c>
      <c r="B102" s="47">
        <f t="shared" si="6"/>
        <v>2881.58</v>
      </c>
      <c r="C102" s="47">
        <f t="shared" si="7"/>
        <v>-782.8</v>
      </c>
      <c r="D102" s="47">
        <f t="shared" si="9"/>
        <v>8060.1600000000008</v>
      </c>
      <c r="E102" s="47">
        <f t="shared" si="8"/>
        <v>9800</v>
      </c>
      <c r="G102" s="47">
        <v>2881.58</v>
      </c>
      <c r="H102" s="47">
        <v>-782.8</v>
      </c>
      <c r="I102" s="47">
        <v>8090.56</v>
      </c>
      <c r="J102" s="47">
        <v>9800</v>
      </c>
    </row>
    <row r="103" spans="1:10" x14ac:dyDescent="0.35">
      <c r="A103">
        <v>100</v>
      </c>
      <c r="B103" s="47">
        <f t="shared" si="6"/>
        <v>2969.4</v>
      </c>
      <c r="C103" s="47">
        <f t="shared" si="7"/>
        <v>-807.18</v>
      </c>
      <c r="D103" s="47">
        <f t="shared" si="9"/>
        <v>8101.27</v>
      </c>
      <c r="E103" s="47">
        <f t="shared" si="8"/>
        <v>9900</v>
      </c>
      <c r="G103" s="47">
        <v>2969.4</v>
      </c>
      <c r="H103" s="47">
        <v>-807.18</v>
      </c>
      <c r="I103" s="47">
        <v>8131.67</v>
      </c>
      <c r="J103" s="47">
        <v>9900</v>
      </c>
    </row>
    <row r="104" spans="1:10" x14ac:dyDescent="0.35">
      <c r="A104">
        <v>101</v>
      </c>
      <c r="B104" s="47">
        <f t="shared" si="6"/>
        <v>3058.17</v>
      </c>
      <c r="C104" s="47">
        <f t="shared" si="7"/>
        <v>-831.23</v>
      </c>
      <c r="D104" s="47">
        <f t="shared" si="9"/>
        <v>8140.54</v>
      </c>
      <c r="E104" s="47">
        <f t="shared" si="8"/>
        <v>10000</v>
      </c>
      <c r="G104" s="47">
        <v>3058.17</v>
      </c>
      <c r="H104" s="47">
        <v>-831.23</v>
      </c>
      <c r="I104" s="47">
        <v>8170.94</v>
      </c>
      <c r="J104" s="47">
        <v>10000</v>
      </c>
    </row>
    <row r="105" spans="1:10" x14ac:dyDescent="0.35">
      <c r="A105">
        <v>102</v>
      </c>
      <c r="B105" s="47">
        <f t="shared" si="6"/>
        <v>3146.16</v>
      </c>
      <c r="C105" s="47">
        <f t="shared" si="7"/>
        <v>-856.48</v>
      </c>
      <c r="D105" s="47">
        <f t="shared" si="9"/>
        <v>8180.7800000000007</v>
      </c>
      <c r="E105" s="47">
        <f t="shared" si="8"/>
        <v>10100</v>
      </c>
      <c r="G105" s="47">
        <v>3146.16</v>
      </c>
      <c r="H105" s="47">
        <v>-856.48</v>
      </c>
      <c r="I105" s="47">
        <v>8211.18</v>
      </c>
      <c r="J105" s="47">
        <v>10100</v>
      </c>
    </row>
    <row r="106" spans="1:10" x14ac:dyDescent="0.35">
      <c r="A106">
        <v>103</v>
      </c>
      <c r="B106" s="47">
        <f t="shared" si="6"/>
        <v>3232.88</v>
      </c>
      <c r="C106" s="47">
        <f t="shared" si="7"/>
        <v>-883.68</v>
      </c>
      <c r="D106" s="47">
        <f t="shared" si="9"/>
        <v>8222.49</v>
      </c>
      <c r="E106" s="47">
        <f t="shared" si="8"/>
        <v>10200</v>
      </c>
      <c r="G106" s="47">
        <v>3232.88</v>
      </c>
      <c r="H106" s="47">
        <v>-883.68</v>
      </c>
      <c r="I106" s="47">
        <v>8252.89</v>
      </c>
      <c r="J106" s="47">
        <v>10200</v>
      </c>
    </row>
    <row r="107" spans="1:10" x14ac:dyDescent="0.35">
      <c r="A107">
        <v>104</v>
      </c>
      <c r="B107" s="47">
        <f t="shared" si="6"/>
        <v>3318.63</v>
      </c>
      <c r="C107" s="47">
        <f t="shared" si="7"/>
        <v>-911.59</v>
      </c>
      <c r="D107" s="47">
        <f t="shared" si="9"/>
        <v>8265.7000000000007</v>
      </c>
      <c r="E107" s="47">
        <f t="shared" si="8"/>
        <v>10300</v>
      </c>
      <c r="G107" s="47">
        <v>3318.63</v>
      </c>
      <c r="H107" s="47">
        <v>-911.59</v>
      </c>
      <c r="I107" s="47">
        <v>8296.1</v>
      </c>
      <c r="J107" s="47">
        <v>10300</v>
      </c>
    </row>
    <row r="108" spans="1:10" x14ac:dyDescent="0.35">
      <c r="A108">
        <v>105</v>
      </c>
      <c r="B108" s="47">
        <f t="shared" si="6"/>
        <v>3404.73</v>
      </c>
      <c r="C108" s="47">
        <f t="shared" si="7"/>
        <v>-938.1</v>
      </c>
      <c r="D108" s="47">
        <f t="shared" si="9"/>
        <v>8309.09</v>
      </c>
      <c r="E108" s="47">
        <f t="shared" si="8"/>
        <v>10400</v>
      </c>
      <c r="G108" s="47">
        <v>3404.73</v>
      </c>
      <c r="H108" s="47">
        <v>-938.1</v>
      </c>
      <c r="I108" s="47">
        <v>8339.49</v>
      </c>
      <c r="J108" s="47">
        <v>10400</v>
      </c>
    </row>
    <row r="109" spans="1:10" x14ac:dyDescent="0.35">
      <c r="A109">
        <v>106</v>
      </c>
      <c r="B109" s="47">
        <f t="shared" si="6"/>
        <v>3491.78</v>
      </c>
      <c r="C109" s="47">
        <f t="shared" si="7"/>
        <v>-962.6</v>
      </c>
      <c r="D109" s="47">
        <f t="shared" si="9"/>
        <v>8351.77</v>
      </c>
      <c r="E109" s="47">
        <f t="shared" si="8"/>
        <v>10500</v>
      </c>
      <c r="G109" s="47">
        <v>3491.78</v>
      </c>
      <c r="H109" s="47">
        <v>-962.6</v>
      </c>
      <c r="I109" s="47">
        <v>8382.17</v>
      </c>
      <c r="J109" s="47">
        <v>10500</v>
      </c>
    </row>
    <row r="110" spans="1:10" x14ac:dyDescent="0.35">
      <c r="A110">
        <v>107</v>
      </c>
      <c r="B110" s="47">
        <f t="shared" si="6"/>
        <v>3580.74</v>
      </c>
      <c r="C110" s="47">
        <f t="shared" si="7"/>
        <v>-984.57</v>
      </c>
      <c r="D110" s="47">
        <f t="shared" si="9"/>
        <v>8391.7800000000007</v>
      </c>
      <c r="E110" s="47">
        <f t="shared" si="8"/>
        <v>10600</v>
      </c>
      <c r="G110" s="47">
        <v>3580.74</v>
      </c>
      <c r="H110" s="47">
        <v>-984.57</v>
      </c>
      <c r="I110" s="47">
        <v>8422.18</v>
      </c>
      <c r="J110" s="47">
        <v>10600</v>
      </c>
    </row>
    <row r="111" spans="1:10" x14ac:dyDescent="0.35">
      <c r="A111">
        <v>108</v>
      </c>
      <c r="B111" s="47">
        <f t="shared" si="6"/>
        <v>3672.14</v>
      </c>
      <c r="C111" s="47">
        <f t="shared" si="7"/>
        <v>-1003.34</v>
      </c>
      <c r="D111" s="47">
        <f t="shared" si="9"/>
        <v>8427.7200000000012</v>
      </c>
      <c r="E111" s="47">
        <f t="shared" si="8"/>
        <v>10700</v>
      </c>
      <c r="G111" s="47">
        <v>3672.14</v>
      </c>
      <c r="H111" s="47">
        <v>-1003.34</v>
      </c>
      <c r="I111" s="47">
        <v>8458.1200000000008</v>
      </c>
      <c r="J111" s="47">
        <v>10700</v>
      </c>
    </row>
    <row r="112" spans="1:10" x14ac:dyDescent="0.35">
      <c r="A112">
        <v>109</v>
      </c>
      <c r="B112" s="47">
        <f t="shared" si="6"/>
        <v>3764.17</v>
      </c>
      <c r="C112" s="47">
        <f t="shared" si="7"/>
        <v>-1019.88</v>
      </c>
      <c r="D112" s="47">
        <f t="shared" si="9"/>
        <v>8463.16</v>
      </c>
      <c r="E112" s="47">
        <f t="shared" si="8"/>
        <v>10800</v>
      </c>
      <c r="G112" s="47">
        <v>3764.17</v>
      </c>
      <c r="H112" s="47">
        <v>-1019.88</v>
      </c>
      <c r="I112" s="47">
        <v>8493.56</v>
      </c>
      <c r="J112" s="47">
        <v>10800</v>
      </c>
    </row>
    <row r="113" spans="1:10" x14ac:dyDescent="0.35">
      <c r="A113">
        <v>110</v>
      </c>
      <c r="B113" s="47">
        <f t="shared" si="6"/>
        <v>3856.15</v>
      </c>
      <c r="C113" s="47">
        <f t="shared" si="7"/>
        <v>-1035.08</v>
      </c>
      <c r="D113" s="47">
        <f t="shared" si="9"/>
        <v>8499.34</v>
      </c>
      <c r="E113" s="47">
        <f t="shared" si="8"/>
        <v>10900</v>
      </c>
      <c r="G113" s="47">
        <v>3856.15</v>
      </c>
      <c r="H113" s="47">
        <v>-1035.08</v>
      </c>
      <c r="I113" s="47">
        <v>8529.74</v>
      </c>
      <c r="J113" s="47">
        <v>10900</v>
      </c>
    </row>
    <row r="114" spans="1:10" x14ac:dyDescent="0.35">
      <c r="A114">
        <v>111</v>
      </c>
      <c r="B114" s="47">
        <f t="shared" si="6"/>
        <v>3906.97</v>
      </c>
      <c r="C114" s="47">
        <f t="shared" si="7"/>
        <v>-1042.9000000000001</v>
      </c>
      <c r="D114" s="47">
        <f t="shared" si="9"/>
        <v>8518.85</v>
      </c>
      <c r="E114" s="47">
        <f t="shared" si="8"/>
        <v>10955</v>
      </c>
      <c r="G114" s="47">
        <v>3906.97</v>
      </c>
      <c r="H114" s="47">
        <v>-1042.9000000000001</v>
      </c>
      <c r="I114" s="47">
        <v>8549.25</v>
      </c>
      <c r="J114" s="47">
        <v>10955</v>
      </c>
    </row>
    <row r="115" spans="1:10" x14ac:dyDescent="0.35">
      <c r="A115">
        <v>112</v>
      </c>
      <c r="B115" s="47">
        <v>3936.17</v>
      </c>
      <c r="C115" s="47">
        <v>-1048.3040000000001</v>
      </c>
      <c r="D115" s="47">
        <f t="shared" si="9"/>
        <v>8528.6</v>
      </c>
      <c r="E115" s="47">
        <f t="shared" si="8"/>
        <v>10987</v>
      </c>
      <c r="I115" s="47">
        <v>8559</v>
      </c>
      <c r="J115" s="47">
        <v>10987</v>
      </c>
    </row>
    <row r="117" spans="1:10" x14ac:dyDescent="0.35">
      <c r="B117" t="s">
        <v>153</v>
      </c>
    </row>
  </sheetData>
  <pageMargins left="0.7" right="0.7" top="0.75" bottom="0.75" header="0.3" footer="0.3"/>
  <pageSetup orientation="portrait" r:id="rId1"/>
  <ignoredErrors>
    <ignoredError sqref="D1:D2 D116:D1048576 D4:D115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B39F-78BF-4D78-A7AD-965D3E6B6074}">
  <dimension ref="A1:S63"/>
  <sheetViews>
    <sheetView tabSelected="1" workbookViewId="0">
      <selection activeCell="G12" sqref="G12"/>
    </sheetView>
  </sheetViews>
  <sheetFormatPr defaultRowHeight="14.5" x14ac:dyDescent="0.35"/>
  <cols>
    <col min="1" max="1" width="9.26953125" bestFit="1" customWidth="1"/>
    <col min="2" max="2" width="9" style="47" bestFit="1" customWidth="1"/>
    <col min="3" max="3" width="9.1796875" style="47" bestFit="1"/>
    <col min="4" max="4" width="9" style="47" bestFit="1" customWidth="1"/>
    <col min="5" max="5" width="9.1796875" style="47"/>
    <col min="6" max="6" width="11.7265625" customWidth="1"/>
    <col min="7" max="7" width="10.7265625" style="47" customWidth="1"/>
    <col min="8" max="8" width="10.1796875" style="47" customWidth="1"/>
    <col min="9" max="9" width="13.7265625" style="47" customWidth="1"/>
    <col min="10" max="10" width="9.1796875"/>
    <col min="11" max="11" width="25.26953125" bestFit="1" customWidth="1"/>
    <col min="12" max="17" width="16.7265625" customWidth="1"/>
    <col min="18" max="18" width="10.1796875" customWidth="1"/>
    <col min="19" max="19" width="9.1796875"/>
  </cols>
  <sheetData>
    <row r="1" spans="1:19" ht="15" thickBot="1" x14ac:dyDescent="0.4">
      <c r="F1" s="130" t="s">
        <v>86</v>
      </c>
      <c r="G1" s="131"/>
      <c r="H1" s="131"/>
      <c r="I1" s="132"/>
    </row>
    <row r="2" spans="1:19" ht="15" thickBot="1" x14ac:dyDescent="0.4">
      <c r="B2" s="47" t="s">
        <v>136</v>
      </c>
      <c r="C2" s="47" t="s">
        <v>137</v>
      </c>
      <c r="D2" s="47" t="s">
        <v>147</v>
      </c>
      <c r="F2" s="23"/>
      <c r="G2" s="24" t="s">
        <v>84</v>
      </c>
      <c r="H2" s="25" t="s">
        <v>83</v>
      </c>
      <c r="I2" s="26" t="s">
        <v>85</v>
      </c>
    </row>
    <row r="3" spans="1:19" x14ac:dyDescent="0.35">
      <c r="A3" s="2">
        <f>F3</f>
        <v>1</v>
      </c>
      <c r="B3" s="91">
        <f t="shared" ref="B3:B34" si="0">G3+L$14</f>
        <v>2656.8241469815889</v>
      </c>
      <c r="C3" s="91">
        <f t="shared" ref="C3:C34" si="1">H3+M$14</f>
        <v>-1331.322178476199</v>
      </c>
      <c r="D3" s="91">
        <f t="shared" ref="D3:D34" si="2">I3-P$14</f>
        <v>-114.00098425196907</v>
      </c>
      <c r="E3" s="4"/>
      <c r="F3" s="83">
        <v>1</v>
      </c>
      <c r="G3" s="47">
        <v>0</v>
      </c>
      <c r="H3" s="47">
        <v>0</v>
      </c>
      <c r="I3" s="92">
        <v>0</v>
      </c>
    </row>
    <row r="4" spans="1:19" ht="15" thickBot="1" x14ac:dyDescent="0.4">
      <c r="A4" s="2">
        <f t="shared" ref="A4:A61" si="3">F4</f>
        <v>2</v>
      </c>
      <c r="B4" s="91">
        <f t="shared" si="0"/>
        <v>2657.1241469815891</v>
      </c>
      <c r="C4" s="91">
        <f t="shared" si="1"/>
        <v>-1330.622178476199</v>
      </c>
      <c r="D4" s="91">
        <f t="shared" si="2"/>
        <v>163.99901574803093</v>
      </c>
      <c r="E4" s="4"/>
      <c r="F4" s="83">
        <v>2</v>
      </c>
      <c r="G4" s="47">
        <v>0.3</v>
      </c>
      <c r="H4" s="47">
        <v>0.7</v>
      </c>
      <c r="I4" s="92">
        <v>278</v>
      </c>
    </row>
    <row r="5" spans="1:19" x14ac:dyDescent="0.35">
      <c r="A5" s="2">
        <f t="shared" si="3"/>
        <v>3</v>
      </c>
      <c r="B5" s="91">
        <f t="shared" si="0"/>
        <v>2657.0241469815887</v>
      </c>
      <c r="C5" s="91">
        <f t="shared" si="1"/>
        <v>-1330.622178476199</v>
      </c>
      <c r="D5" s="91">
        <f t="shared" si="2"/>
        <v>467.99901574803096</v>
      </c>
      <c r="E5" s="4"/>
      <c r="F5" s="83">
        <v>3</v>
      </c>
      <c r="G5" s="47">
        <v>0.2</v>
      </c>
      <c r="H5" s="47">
        <v>0.7</v>
      </c>
      <c r="I5" s="92">
        <v>582</v>
      </c>
      <c r="K5" s="48"/>
      <c r="L5" s="49" t="s">
        <v>94</v>
      </c>
      <c r="M5" s="49"/>
      <c r="N5" s="49"/>
      <c r="O5" s="49" t="s">
        <v>104</v>
      </c>
      <c r="P5" s="49"/>
      <c r="Q5" s="50"/>
      <c r="R5" s="50"/>
      <c r="S5" s="51"/>
    </row>
    <row r="6" spans="1:19" x14ac:dyDescent="0.35">
      <c r="A6" s="2">
        <f t="shared" si="3"/>
        <v>4</v>
      </c>
      <c r="B6" s="91">
        <f t="shared" si="0"/>
        <v>2656.724146981589</v>
      </c>
      <c r="C6" s="91">
        <f t="shared" si="1"/>
        <v>-1330.322178476199</v>
      </c>
      <c r="D6" s="91">
        <f t="shared" si="2"/>
        <v>753.99901574803096</v>
      </c>
      <c r="E6" s="4"/>
      <c r="F6" s="83">
        <v>4</v>
      </c>
      <c r="G6" s="47">
        <v>-0.1</v>
      </c>
      <c r="H6" s="47">
        <v>1</v>
      </c>
      <c r="I6" s="92">
        <v>868</v>
      </c>
      <c r="K6" s="52"/>
      <c r="L6" t="str">
        <f>Introduction!E15</f>
        <v>DirectionalSurveyRpt_171027103004.pdf</v>
      </c>
      <c r="O6">
        <f>Introduction!F17</f>
        <v>0</v>
      </c>
      <c r="S6" s="38"/>
    </row>
    <row r="7" spans="1:19" ht="15" thickBot="1" x14ac:dyDescent="0.4">
      <c r="A7" s="2">
        <f t="shared" si="3"/>
        <v>5</v>
      </c>
      <c r="B7" s="91">
        <f t="shared" si="0"/>
        <v>2656.0241469815887</v>
      </c>
      <c r="C7" s="91">
        <f t="shared" si="1"/>
        <v>-1326.5221784761991</v>
      </c>
      <c r="D7" s="91">
        <f t="shared" si="2"/>
        <v>1070.9990157480308</v>
      </c>
      <c r="E7" s="4"/>
      <c r="F7" s="83">
        <v>5</v>
      </c>
      <c r="G7" s="47">
        <v>-0.8</v>
      </c>
      <c r="H7" s="47">
        <v>4.8</v>
      </c>
      <c r="I7" s="92">
        <v>1185</v>
      </c>
      <c r="K7" s="52"/>
      <c r="L7" t="s">
        <v>125</v>
      </c>
      <c r="Q7" s="38"/>
    </row>
    <row r="8" spans="1:19" ht="15" thickBot="1" x14ac:dyDescent="0.4">
      <c r="A8" s="2">
        <f t="shared" si="3"/>
        <v>6</v>
      </c>
      <c r="B8" s="91">
        <f t="shared" si="0"/>
        <v>2654.9241469815888</v>
      </c>
      <c r="C8" s="91">
        <f t="shared" si="1"/>
        <v>-1321.622178476199</v>
      </c>
      <c r="D8" s="91">
        <f t="shared" si="2"/>
        <v>1356.8990157480309</v>
      </c>
      <c r="E8" s="4"/>
      <c r="F8" s="83">
        <v>6</v>
      </c>
      <c r="G8" s="47">
        <v>-1.9</v>
      </c>
      <c r="H8" s="47">
        <v>9.6999999999999993</v>
      </c>
      <c r="I8" s="92">
        <v>1470.9</v>
      </c>
      <c r="K8" s="52"/>
      <c r="L8" s="93" t="s">
        <v>96</v>
      </c>
      <c r="M8" s="94" t="s">
        <v>95</v>
      </c>
      <c r="N8" s="94" t="s">
        <v>11</v>
      </c>
      <c r="O8" s="94" t="s">
        <v>12</v>
      </c>
      <c r="P8" s="94" t="s">
        <v>97</v>
      </c>
      <c r="Q8" s="95" t="s">
        <v>113</v>
      </c>
      <c r="R8" s="56" t="s">
        <v>121</v>
      </c>
    </row>
    <row r="9" spans="1:19" x14ac:dyDescent="0.35">
      <c r="A9" s="2">
        <f t="shared" si="3"/>
        <v>7</v>
      </c>
      <c r="B9" s="91">
        <f t="shared" si="0"/>
        <v>2652.724146981589</v>
      </c>
      <c r="C9" s="91">
        <f t="shared" si="1"/>
        <v>-1315.7221784761991</v>
      </c>
      <c r="D9" s="91">
        <f t="shared" si="2"/>
        <v>1674.8990157480309</v>
      </c>
      <c r="E9" s="4"/>
      <c r="F9" s="83">
        <v>7</v>
      </c>
      <c r="G9" s="47">
        <v>-4.0999999999999996</v>
      </c>
      <c r="H9" s="47">
        <v>15.6</v>
      </c>
      <c r="I9" s="92">
        <v>1788.9</v>
      </c>
      <c r="K9" s="84" t="s">
        <v>98</v>
      </c>
      <c r="L9" s="96">
        <f>Introduction!C49</f>
        <v>335450.98910000001</v>
      </c>
      <c r="M9" s="97">
        <f>Introduction!D49</f>
        <v>4263037.9060000004</v>
      </c>
      <c r="N9" s="97">
        <f>Introduction!E49</f>
        <v>38.500516439999998</v>
      </c>
      <c r="O9" s="97">
        <f>Introduction!F49</f>
        <v>-112.8870119</v>
      </c>
      <c r="P9" s="97">
        <f>Introduction!G49</f>
        <v>1684.7724000000001</v>
      </c>
      <c r="Q9" s="98">
        <f>Q13*0.3048</f>
        <v>6.5532000000000004</v>
      </c>
      <c r="R9" s="59"/>
    </row>
    <row r="10" spans="1:19" ht="15" thickBot="1" x14ac:dyDescent="0.4">
      <c r="A10" s="2">
        <f t="shared" si="3"/>
        <v>8</v>
      </c>
      <c r="B10" s="91">
        <f t="shared" si="0"/>
        <v>2653.3241469815889</v>
      </c>
      <c r="C10" s="91">
        <f t="shared" si="1"/>
        <v>-1306.922178476199</v>
      </c>
      <c r="D10" s="91">
        <f t="shared" si="2"/>
        <v>2023.6990157480307</v>
      </c>
      <c r="E10" s="4"/>
      <c r="F10" s="83">
        <v>8</v>
      </c>
      <c r="G10" s="47">
        <v>-3.5</v>
      </c>
      <c r="H10" s="47">
        <v>24.4</v>
      </c>
      <c r="I10" s="92">
        <v>2137.6999999999998</v>
      </c>
      <c r="K10" s="52" t="s">
        <v>141</v>
      </c>
      <c r="L10" s="63">
        <f>L9-Introduction!C20</f>
        <v>809.79999999998836</v>
      </c>
      <c r="M10" s="64">
        <f>M9-Introduction!D20</f>
        <v>-405.78699999954551</v>
      </c>
      <c r="N10" s="64"/>
      <c r="O10" s="64"/>
      <c r="P10" s="64">
        <f>P9-Introduction!H20</f>
        <v>34.747500000000173</v>
      </c>
      <c r="Q10" s="65"/>
      <c r="R10" s="59"/>
    </row>
    <row r="11" spans="1:19" ht="15" thickBot="1" x14ac:dyDescent="0.4">
      <c r="A11" s="2">
        <f t="shared" si="3"/>
        <v>9</v>
      </c>
      <c r="B11" s="91">
        <f t="shared" si="0"/>
        <v>2657.8241469815889</v>
      </c>
      <c r="C11" s="91">
        <f t="shared" si="1"/>
        <v>-1302.622178476199</v>
      </c>
      <c r="D11" s="91">
        <f t="shared" si="2"/>
        <v>2283.6990157480309</v>
      </c>
      <c r="E11" s="4"/>
      <c r="F11" s="83">
        <v>9</v>
      </c>
      <c r="G11" s="47">
        <v>1</v>
      </c>
      <c r="H11" s="47">
        <v>28.7</v>
      </c>
      <c r="I11" s="92">
        <v>2397.6999999999998</v>
      </c>
      <c r="K11" s="52"/>
      <c r="Q11" s="38"/>
      <c r="R11" s="59"/>
    </row>
    <row r="12" spans="1:19" ht="15" thickBot="1" x14ac:dyDescent="0.4">
      <c r="A12" s="2">
        <f t="shared" si="3"/>
        <v>10</v>
      </c>
      <c r="B12" s="91">
        <f t="shared" si="0"/>
        <v>2662.0241469815887</v>
      </c>
      <c r="C12" s="91">
        <f t="shared" si="1"/>
        <v>-1300.0221784761991</v>
      </c>
      <c r="D12" s="91">
        <f t="shared" si="2"/>
        <v>2653.599015748031</v>
      </c>
      <c r="E12" s="4"/>
      <c r="F12" s="83">
        <v>10</v>
      </c>
      <c r="G12" s="47">
        <v>5.2</v>
      </c>
      <c r="H12" s="47">
        <v>31.3</v>
      </c>
      <c r="I12" s="92">
        <v>2767.6</v>
      </c>
      <c r="K12" s="52"/>
      <c r="L12" s="93" t="s">
        <v>99</v>
      </c>
      <c r="M12" s="94" t="s">
        <v>100</v>
      </c>
      <c r="N12" s="94" t="s">
        <v>11</v>
      </c>
      <c r="O12" s="94" t="s">
        <v>12</v>
      </c>
      <c r="P12" s="94" t="s">
        <v>101</v>
      </c>
      <c r="Q12" s="95" t="s">
        <v>112</v>
      </c>
      <c r="R12" s="59"/>
    </row>
    <row r="13" spans="1:19" x14ac:dyDescent="0.35">
      <c r="A13" s="2">
        <f t="shared" si="3"/>
        <v>11</v>
      </c>
      <c r="B13" s="91">
        <f t="shared" si="0"/>
        <v>2659.8241469815889</v>
      </c>
      <c r="C13" s="91">
        <f t="shared" si="1"/>
        <v>-1295.922178476199</v>
      </c>
      <c r="D13" s="91">
        <f t="shared" si="2"/>
        <v>2970.599015748031</v>
      </c>
      <c r="E13" s="4"/>
      <c r="F13" s="83">
        <v>11</v>
      </c>
      <c r="G13" s="47">
        <v>3</v>
      </c>
      <c r="H13" s="47">
        <v>35.4</v>
      </c>
      <c r="I13" s="92">
        <v>3084.6</v>
      </c>
      <c r="K13" s="84" t="s">
        <v>98</v>
      </c>
      <c r="L13" s="96">
        <f>L9/0.3048</f>
        <v>1100560.9878608924</v>
      </c>
      <c r="M13" s="97">
        <f>M9/0.3048</f>
        <v>13986344.835958006</v>
      </c>
      <c r="N13" s="97">
        <f>N9</f>
        <v>38.500516439999998</v>
      </c>
      <c r="O13" s="97">
        <f>O9</f>
        <v>-112.8870119</v>
      </c>
      <c r="P13" s="97">
        <f>P9/0.3048</f>
        <v>5527.4685039370079</v>
      </c>
      <c r="Q13" s="98">
        <f>Introduction!L17</f>
        <v>21.5</v>
      </c>
      <c r="R13" s="59" t="s">
        <v>124</v>
      </c>
    </row>
    <row r="14" spans="1:19" ht="15" thickBot="1" x14ac:dyDescent="0.4">
      <c r="A14" s="2">
        <f t="shared" si="3"/>
        <v>12</v>
      </c>
      <c r="B14" s="91">
        <f t="shared" si="0"/>
        <v>2660.1241469815891</v>
      </c>
      <c r="C14" s="91">
        <f t="shared" si="1"/>
        <v>-1295.5221784761991</v>
      </c>
      <c r="D14" s="91">
        <f t="shared" si="2"/>
        <v>3265.599015748031</v>
      </c>
      <c r="E14" s="4"/>
      <c r="F14" s="83">
        <v>12</v>
      </c>
      <c r="G14" s="47">
        <v>3.3</v>
      </c>
      <c r="H14" s="47">
        <v>35.799999999999997</v>
      </c>
      <c r="I14" s="92">
        <v>3379.6</v>
      </c>
      <c r="K14" s="52" t="s">
        <v>141</v>
      </c>
      <c r="L14" s="63">
        <f>L10/0.3048</f>
        <v>2656.8241469815889</v>
      </c>
      <c r="M14" s="64">
        <f>M10/0.3048</f>
        <v>-1331.322178476199</v>
      </c>
      <c r="N14" s="64"/>
      <c r="O14" s="64"/>
      <c r="P14" s="64">
        <f>P10/0.3048</f>
        <v>114.00098425196907</v>
      </c>
      <c r="Q14" s="65"/>
      <c r="R14" s="66"/>
    </row>
    <row r="15" spans="1:19" x14ac:dyDescent="0.35">
      <c r="A15" s="2">
        <f t="shared" si="3"/>
        <v>13</v>
      </c>
      <c r="B15" s="91">
        <f t="shared" si="0"/>
        <v>2659.8241469815889</v>
      </c>
      <c r="C15" s="91">
        <f t="shared" si="1"/>
        <v>-1300.922178476199</v>
      </c>
      <c r="D15" s="91">
        <f t="shared" si="2"/>
        <v>3582.4990157480311</v>
      </c>
      <c r="E15" s="4"/>
      <c r="F15" s="83">
        <v>13</v>
      </c>
      <c r="G15" s="47">
        <v>3</v>
      </c>
      <c r="H15" s="47">
        <v>30.4</v>
      </c>
      <c r="I15" s="92">
        <v>3696.5</v>
      </c>
    </row>
    <row r="16" spans="1:19" x14ac:dyDescent="0.35">
      <c r="A16" s="2">
        <f t="shared" si="3"/>
        <v>14</v>
      </c>
      <c r="B16" s="91">
        <f t="shared" si="0"/>
        <v>2648.3241469815889</v>
      </c>
      <c r="C16" s="91">
        <f t="shared" si="1"/>
        <v>-1306.7221784761991</v>
      </c>
      <c r="D16" s="91">
        <f t="shared" si="2"/>
        <v>3861.1990157480309</v>
      </c>
      <c r="E16" s="4"/>
      <c r="F16" s="83">
        <v>14</v>
      </c>
      <c r="G16" s="47">
        <v>-8.5</v>
      </c>
      <c r="H16" s="47">
        <v>24.6</v>
      </c>
      <c r="I16" s="92">
        <v>3975.2</v>
      </c>
      <c r="K16" t="s">
        <v>149</v>
      </c>
    </row>
    <row r="17" spans="1:15" x14ac:dyDescent="0.35">
      <c r="A17" s="2">
        <f t="shared" si="3"/>
        <v>15</v>
      </c>
      <c r="B17" s="91">
        <f t="shared" si="0"/>
        <v>2621.3241469815889</v>
      </c>
      <c r="C17" s="91">
        <f t="shared" si="1"/>
        <v>-1313.922178476199</v>
      </c>
      <c r="D17" s="91">
        <f t="shared" si="2"/>
        <v>4176.8990157480303</v>
      </c>
      <c r="E17" s="4"/>
      <c r="F17" s="83">
        <v>15</v>
      </c>
      <c r="G17" s="47">
        <v>-35.5</v>
      </c>
      <c r="H17" s="47">
        <v>17.399999999999999</v>
      </c>
      <c r="I17" s="92">
        <v>4290.8999999999996</v>
      </c>
      <c r="K17" s="68" t="s">
        <v>117</v>
      </c>
      <c r="L17" s="68"/>
    </row>
    <row r="18" spans="1:15" x14ac:dyDescent="0.35">
      <c r="A18" s="2">
        <f t="shared" si="3"/>
        <v>16</v>
      </c>
      <c r="B18" s="91">
        <f t="shared" si="0"/>
        <v>2591.0241469815887</v>
      </c>
      <c r="C18" s="91">
        <f t="shared" si="1"/>
        <v>-1322.122178476199</v>
      </c>
      <c r="D18" s="91">
        <f t="shared" si="2"/>
        <v>4451.099015748031</v>
      </c>
      <c r="E18" s="4"/>
      <c r="F18" s="83">
        <v>16</v>
      </c>
      <c r="G18" s="47">
        <v>-65.8</v>
      </c>
      <c r="H18" s="47">
        <v>9.1999999999999993</v>
      </c>
      <c r="I18" s="92">
        <v>4565.1000000000004</v>
      </c>
    </row>
    <row r="19" spans="1:15" x14ac:dyDescent="0.35">
      <c r="A19" s="2">
        <f t="shared" si="3"/>
        <v>17</v>
      </c>
      <c r="B19" s="91">
        <f t="shared" si="0"/>
        <v>2586.8241469815889</v>
      </c>
      <c r="C19" s="91">
        <f t="shared" si="1"/>
        <v>-1322.622178476199</v>
      </c>
      <c r="D19" s="91">
        <f t="shared" si="2"/>
        <v>4484.8990157480303</v>
      </c>
      <c r="E19" s="4"/>
      <c r="F19" s="83">
        <v>17</v>
      </c>
      <c r="G19" s="47">
        <v>-70</v>
      </c>
      <c r="H19" s="47">
        <v>8.6999999999999993</v>
      </c>
      <c r="I19" s="92">
        <v>4598.8999999999996</v>
      </c>
      <c r="K19" t="s">
        <v>143</v>
      </c>
      <c r="M19">
        <v>0</v>
      </c>
      <c r="N19" t="s">
        <v>150</v>
      </c>
      <c r="O19" t="s">
        <v>145</v>
      </c>
    </row>
    <row r="20" spans="1:15" x14ac:dyDescent="0.35">
      <c r="A20" s="2">
        <f t="shared" si="3"/>
        <v>18</v>
      </c>
      <c r="B20" s="91">
        <f t="shared" si="0"/>
        <v>2578.8241469815889</v>
      </c>
      <c r="C20" s="91">
        <f t="shared" si="1"/>
        <v>-1322.0221784761991</v>
      </c>
      <c r="D20" s="91">
        <f t="shared" si="2"/>
        <v>4548.2990157480308</v>
      </c>
      <c r="E20" s="4"/>
      <c r="F20" s="83">
        <v>18</v>
      </c>
      <c r="G20" s="47">
        <v>-78</v>
      </c>
      <c r="H20" s="47">
        <v>9.3000000000000007</v>
      </c>
      <c r="I20" s="92">
        <v>4662.3</v>
      </c>
    </row>
    <row r="21" spans="1:15" x14ac:dyDescent="0.35">
      <c r="A21" s="2">
        <f t="shared" si="3"/>
        <v>19</v>
      </c>
      <c r="B21" s="91">
        <f t="shared" si="0"/>
        <v>2570.1241469815891</v>
      </c>
      <c r="C21" s="91">
        <f t="shared" si="1"/>
        <v>-1321.422178476199</v>
      </c>
      <c r="D21" s="91">
        <f t="shared" si="2"/>
        <v>4619.7990157480308</v>
      </c>
      <c r="E21" s="4"/>
      <c r="F21" s="83">
        <v>19</v>
      </c>
      <c r="G21" s="47">
        <v>-86.7</v>
      </c>
      <c r="H21" s="47">
        <v>9.9</v>
      </c>
      <c r="I21" s="92">
        <v>4733.8</v>
      </c>
    </row>
    <row r="22" spans="1:15" x14ac:dyDescent="0.35">
      <c r="A22" s="2">
        <f t="shared" si="3"/>
        <v>20</v>
      </c>
      <c r="B22" s="91">
        <f t="shared" si="0"/>
        <v>2566.3241469815889</v>
      </c>
      <c r="C22" s="91">
        <f t="shared" si="1"/>
        <v>-1321.322178476199</v>
      </c>
      <c r="D22" s="91">
        <f t="shared" si="2"/>
        <v>4651.599015748031</v>
      </c>
      <c r="E22" s="4"/>
      <c r="F22" s="83">
        <v>20</v>
      </c>
      <c r="G22" s="47">
        <v>-90.5</v>
      </c>
      <c r="H22" s="47">
        <v>10</v>
      </c>
      <c r="I22" s="92">
        <v>4765.6000000000004</v>
      </c>
    </row>
    <row r="23" spans="1:15" x14ac:dyDescent="0.35">
      <c r="A23" s="2">
        <f t="shared" si="3"/>
        <v>21</v>
      </c>
      <c r="B23" s="91">
        <f t="shared" si="0"/>
        <v>2562.3241469815889</v>
      </c>
      <c r="C23" s="91">
        <f t="shared" si="1"/>
        <v>-1321.2221784761991</v>
      </c>
      <c r="D23" s="91">
        <f t="shared" si="2"/>
        <v>4683.2990157480308</v>
      </c>
      <c r="E23" s="4"/>
      <c r="F23" s="83">
        <v>21</v>
      </c>
      <c r="G23" s="47">
        <v>-94.5</v>
      </c>
      <c r="H23" s="47">
        <v>10.1</v>
      </c>
      <c r="I23" s="92">
        <v>4797.3</v>
      </c>
    </row>
    <row r="24" spans="1:15" x14ac:dyDescent="0.35">
      <c r="A24" s="2">
        <f t="shared" si="3"/>
        <v>22</v>
      </c>
      <c r="B24" s="91">
        <f t="shared" si="0"/>
        <v>2558.6241469815891</v>
      </c>
      <c r="C24" s="91">
        <f t="shared" si="1"/>
        <v>-1321.0221784761991</v>
      </c>
      <c r="D24" s="91">
        <f t="shared" si="2"/>
        <v>4713.099015748031</v>
      </c>
      <c r="E24" s="4"/>
      <c r="F24" s="83">
        <v>22</v>
      </c>
      <c r="G24" s="47">
        <v>-98.2</v>
      </c>
      <c r="H24" s="47">
        <v>10.3</v>
      </c>
      <c r="I24" s="92">
        <v>4827.1000000000004</v>
      </c>
    </row>
    <row r="25" spans="1:15" x14ac:dyDescent="0.35">
      <c r="A25" s="2">
        <f t="shared" si="3"/>
        <v>23</v>
      </c>
      <c r="B25" s="91">
        <f t="shared" si="0"/>
        <v>2554.724146981589</v>
      </c>
      <c r="C25" s="91">
        <f t="shared" si="1"/>
        <v>-1320.622178476199</v>
      </c>
      <c r="D25" s="91">
        <f t="shared" si="2"/>
        <v>4744.8990157480303</v>
      </c>
      <c r="E25" s="4"/>
      <c r="F25" s="83">
        <v>23</v>
      </c>
      <c r="G25" s="47">
        <v>-102.1</v>
      </c>
      <c r="H25" s="47">
        <v>10.7</v>
      </c>
      <c r="I25" s="92">
        <v>4858.8999999999996</v>
      </c>
    </row>
    <row r="26" spans="1:15" x14ac:dyDescent="0.35">
      <c r="A26" s="2">
        <f t="shared" si="3"/>
        <v>24</v>
      </c>
      <c r="B26" s="91">
        <f t="shared" si="0"/>
        <v>2551.3241469815889</v>
      </c>
      <c r="C26" s="91">
        <f t="shared" si="1"/>
        <v>-1320.2221784761991</v>
      </c>
      <c r="D26" s="91">
        <f t="shared" si="2"/>
        <v>4776.6990157480304</v>
      </c>
      <c r="E26" s="4"/>
      <c r="F26" s="83">
        <v>24</v>
      </c>
      <c r="G26" s="47">
        <v>-105.5</v>
      </c>
      <c r="H26" s="47">
        <v>11.1</v>
      </c>
      <c r="I26" s="92">
        <v>4890.7</v>
      </c>
    </row>
    <row r="27" spans="1:15" x14ac:dyDescent="0.35">
      <c r="A27" s="2">
        <f t="shared" si="3"/>
        <v>25</v>
      </c>
      <c r="B27" s="91">
        <f t="shared" si="0"/>
        <v>2548.3241469815889</v>
      </c>
      <c r="C27" s="91">
        <f t="shared" si="1"/>
        <v>-1319.822178476199</v>
      </c>
      <c r="D27" s="91">
        <f t="shared" si="2"/>
        <v>4807.4990157480306</v>
      </c>
      <c r="E27" s="4"/>
      <c r="F27" s="83">
        <v>25</v>
      </c>
      <c r="G27" s="47">
        <v>-108.5</v>
      </c>
      <c r="H27" s="47">
        <v>11.5</v>
      </c>
      <c r="I27" s="92">
        <v>4921.5</v>
      </c>
    </row>
    <row r="28" spans="1:15" x14ac:dyDescent="0.35">
      <c r="A28" s="2">
        <f t="shared" si="3"/>
        <v>26</v>
      </c>
      <c r="B28" s="91">
        <f t="shared" si="0"/>
        <v>2545.6241469815891</v>
      </c>
      <c r="C28" s="91">
        <f t="shared" si="1"/>
        <v>-1319.5221784761991</v>
      </c>
      <c r="D28" s="91">
        <f t="shared" si="2"/>
        <v>4839.3990157480303</v>
      </c>
      <c r="E28" s="4"/>
      <c r="F28" s="83">
        <v>26</v>
      </c>
      <c r="G28" s="47">
        <v>-111.2</v>
      </c>
      <c r="H28" s="47">
        <v>11.8</v>
      </c>
      <c r="I28" s="92">
        <v>4953.3999999999996</v>
      </c>
    </row>
    <row r="29" spans="1:15" x14ac:dyDescent="0.35">
      <c r="A29" s="2">
        <f t="shared" si="3"/>
        <v>27</v>
      </c>
      <c r="B29" s="91">
        <f t="shared" si="0"/>
        <v>2543.224146981589</v>
      </c>
      <c r="C29" s="91">
        <f t="shared" si="1"/>
        <v>-1319.5221784761991</v>
      </c>
      <c r="D29" s="91">
        <f t="shared" si="2"/>
        <v>4871.2990157480308</v>
      </c>
      <c r="E29" s="4"/>
      <c r="F29" s="83">
        <v>27</v>
      </c>
      <c r="G29" s="47">
        <v>-113.6</v>
      </c>
      <c r="H29" s="47">
        <v>11.8</v>
      </c>
      <c r="I29" s="92">
        <v>4985.3</v>
      </c>
    </row>
    <row r="30" spans="1:15" x14ac:dyDescent="0.35">
      <c r="A30" s="2">
        <f t="shared" si="3"/>
        <v>28</v>
      </c>
      <c r="B30" s="91">
        <f t="shared" si="0"/>
        <v>2541.3241469815889</v>
      </c>
      <c r="C30" s="91">
        <f t="shared" si="1"/>
        <v>-1319.7221784761991</v>
      </c>
      <c r="D30" s="91">
        <f t="shared" si="2"/>
        <v>4903.2990157480308</v>
      </c>
      <c r="E30" s="4"/>
      <c r="F30" s="83">
        <v>28</v>
      </c>
      <c r="G30" s="47">
        <v>-115.5</v>
      </c>
      <c r="H30" s="47">
        <v>11.6</v>
      </c>
      <c r="I30" s="92">
        <v>5017.3</v>
      </c>
    </row>
    <row r="31" spans="1:15" x14ac:dyDescent="0.35">
      <c r="A31" s="2">
        <f t="shared" si="3"/>
        <v>29</v>
      </c>
      <c r="B31" s="91">
        <f t="shared" si="0"/>
        <v>2540.0241469815887</v>
      </c>
      <c r="C31" s="91">
        <f t="shared" si="1"/>
        <v>-1320.122178476199</v>
      </c>
      <c r="D31" s="91">
        <f t="shared" si="2"/>
        <v>4934.1990157480304</v>
      </c>
      <c r="E31" s="4"/>
      <c r="F31" s="83">
        <v>29</v>
      </c>
      <c r="G31" s="47">
        <v>-116.8</v>
      </c>
      <c r="H31" s="47">
        <v>11.2</v>
      </c>
      <c r="I31" s="92">
        <v>5048.2</v>
      </c>
    </row>
    <row r="32" spans="1:15" x14ac:dyDescent="0.35">
      <c r="A32" s="2">
        <f t="shared" si="3"/>
        <v>30</v>
      </c>
      <c r="B32" s="91">
        <f t="shared" si="0"/>
        <v>2539.0241469815887</v>
      </c>
      <c r="C32" s="91">
        <f t="shared" si="1"/>
        <v>-1320.422178476199</v>
      </c>
      <c r="D32" s="91">
        <f t="shared" si="2"/>
        <v>4966.1990157480304</v>
      </c>
      <c r="E32" s="4"/>
      <c r="F32" s="83">
        <v>30</v>
      </c>
      <c r="G32" s="47">
        <v>-117.8</v>
      </c>
      <c r="H32" s="47">
        <v>10.9</v>
      </c>
      <c r="I32" s="92">
        <v>5080.2</v>
      </c>
    </row>
    <row r="33" spans="1:9" x14ac:dyDescent="0.35">
      <c r="A33" s="2">
        <f t="shared" si="3"/>
        <v>31</v>
      </c>
      <c r="B33" s="91">
        <f t="shared" si="0"/>
        <v>2538.1241469815891</v>
      </c>
      <c r="C33" s="91">
        <f t="shared" si="1"/>
        <v>-1320.5221784761991</v>
      </c>
      <c r="D33" s="91">
        <f t="shared" si="2"/>
        <v>4998.1990157480304</v>
      </c>
      <c r="E33" s="4"/>
      <c r="F33" s="83">
        <v>31</v>
      </c>
      <c r="G33" s="47">
        <v>-118.7</v>
      </c>
      <c r="H33" s="47">
        <v>10.8</v>
      </c>
      <c r="I33" s="92">
        <v>5112.2</v>
      </c>
    </row>
    <row r="34" spans="1:9" x14ac:dyDescent="0.35">
      <c r="A34" s="2">
        <f t="shared" si="3"/>
        <v>32</v>
      </c>
      <c r="B34" s="91">
        <f t="shared" si="0"/>
        <v>2537.224146981589</v>
      </c>
      <c r="C34" s="91">
        <f t="shared" si="1"/>
        <v>-1320.5221784761991</v>
      </c>
      <c r="D34" s="91">
        <f t="shared" si="2"/>
        <v>5030.1990157480304</v>
      </c>
      <c r="E34" s="4"/>
      <c r="F34" s="83">
        <v>32</v>
      </c>
      <c r="G34" s="47">
        <v>-119.6</v>
      </c>
      <c r="H34" s="47">
        <v>10.8</v>
      </c>
      <c r="I34" s="92">
        <v>5144.2</v>
      </c>
    </row>
    <row r="35" spans="1:9" x14ac:dyDescent="0.35">
      <c r="A35" s="2">
        <f t="shared" si="3"/>
        <v>33</v>
      </c>
      <c r="B35" s="91">
        <f t="shared" ref="B35:B61" si="4">G35+L$14</f>
        <v>2536.3241469815889</v>
      </c>
      <c r="C35" s="91">
        <f t="shared" ref="C35:C61" si="5">H35+M$14</f>
        <v>-1320.2221784761991</v>
      </c>
      <c r="D35" s="91">
        <f t="shared" ref="D35:D61" si="6">I35-P$14</f>
        <v>5062.1990157480304</v>
      </c>
      <c r="E35" s="4"/>
      <c r="F35" s="83">
        <v>33</v>
      </c>
      <c r="G35" s="47">
        <v>-120.5</v>
      </c>
      <c r="H35" s="47">
        <v>11.1</v>
      </c>
      <c r="I35" s="92">
        <v>5176.2</v>
      </c>
    </row>
    <row r="36" spans="1:9" x14ac:dyDescent="0.35">
      <c r="A36" s="2">
        <f t="shared" si="3"/>
        <v>34</v>
      </c>
      <c r="B36" s="91">
        <f t="shared" si="4"/>
        <v>2535.5241469815887</v>
      </c>
      <c r="C36" s="91">
        <f t="shared" si="5"/>
        <v>-1319.822178476199</v>
      </c>
      <c r="D36" s="91">
        <f t="shared" si="6"/>
        <v>5093.1990157480304</v>
      </c>
      <c r="E36" s="4"/>
      <c r="F36" s="83">
        <v>34</v>
      </c>
      <c r="G36" s="47">
        <v>-121.3</v>
      </c>
      <c r="H36" s="47">
        <v>11.5</v>
      </c>
      <c r="I36" s="92">
        <v>5207.2</v>
      </c>
    </row>
    <row r="37" spans="1:9" x14ac:dyDescent="0.35">
      <c r="A37" s="2">
        <f t="shared" si="3"/>
        <v>35</v>
      </c>
      <c r="B37" s="91">
        <f t="shared" si="4"/>
        <v>2534.8241469815889</v>
      </c>
      <c r="C37" s="91">
        <f t="shared" si="5"/>
        <v>-1319.622178476199</v>
      </c>
      <c r="D37" s="91">
        <f t="shared" si="6"/>
        <v>5125.1990157480304</v>
      </c>
      <c r="E37" s="4"/>
      <c r="F37" s="83">
        <v>35</v>
      </c>
      <c r="G37" s="47">
        <v>-122</v>
      </c>
      <c r="H37" s="47">
        <v>11.7</v>
      </c>
      <c r="I37" s="92">
        <v>5239.2</v>
      </c>
    </row>
    <row r="38" spans="1:9" x14ac:dyDescent="0.35">
      <c r="A38" s="2">
        <f t="shared" si="3"/>
        <v>36</v>
      </c>
      <c r="B38" s="91">
        <f t="shared" si="4"/>
        <v>2534.3241469815889</v>
      </c>
      <c r="C38" s="91">
        <f t="shared" si="5"/>
        <v>-1319.622178476199</v>
      </c>
      <c r="D38" s="91">
        <f t="shared" si="6"/>
        <v>5157.1990157480304</v>
      </c>
      <c r="E38" s="4"/>
      <c r="F38" s="83">
        <v>36</v>
      </c>
      <c r="G38" s="47">
        <v>-122.5</v>
      </c>
      <c r="H38" s="47">
        <v>11.7</v>
      </c>
      <c r="I38" s="92">
        <v>5271.2</v>
      </c>
    </row>
    <row r="39" spans="1:9" x14ac:dyDescent="0.35">
      <c r="A39" s="2">
        <f t="shared" si="3"/>
        <v>37</v>
      </c>
      <c r="B39" s="91">
        <f t="shared" si="4"/>
        <v>2533.724146981589</v>
      </c>
      <c r="C39" s="91">
        <f t="shared" si="5"/>
        <v>-1319.922178476199</v>
      </c>
      <c r="D39" s="91">
        <f t="shared" si="6"/>
        <v>5189.1990157480304</v>
      </c>
      <c r="E39" s="4"/>
      <c r="F39" s="83">
        <v>37</v>
      </c>
      <c r="G39" s="47">
        <v>-123.1</v>
      </c>
      <c r="H39" s="47">
        <v>11.4</v>
      </c>
      <c r="I39" s="92">
        <v>5303.2</v>
      </c>
    </row>
    <row r="40" spans="1:9" x14ac:dyDescent="0.35">
      <c r="A40" s="2">
        <f t="shared" si="3"/>
        <v>38</v>
      </c>
      <c r="B40" s="91">
        <f t="shared" si="4"/>
        <v>2532.9241469815888</v>
      </c>
      <c r="C40" s="91">
        <f t="shared" si="5"/>
        <v>-1320.322178476199</v>
      </c>
      <c r="D40" s="91">
        <f t="shared" si="6"/>
        <v>5220.099015748031</v>
      </c>
      <c r="E40" s="4"/>
      <c r="F40" s="83">
        <v>38</v>
      </c>
      <c r="G40" s="47">
        <v>-123.9</v>
      </c>
      <c r="H40" s="47">
        <v>11</v>
      </c>
      <c r="I40" s="92">
        <v>5334.1</v>
      </c>
    </row>
    <row r="41" spans="1:9" x14ac:dyDescent="0.35">
      <c r="A41" s="2">
        <f t="shared" si="3"/>
        <v>39</v>
      </c>
      <c r="B41" s="91">
        <f t="shared" si="4"/>
        <v>2532.224146981589</v>
      </c>
      <c r="C41" s="91">
        <f t="shared" si="5"/>
        <v>-1320.7221784761991</v>
      </c>
      <c r="D41" s="91">
        <f t="shared" si="6"/>
        <v>5252.099015748031</v>
      </c>
      <c r="E41" s="4"/>
      <c r="F41" s="83">
        <v>39</v>
      </c>
      <c r="G41" s="47">
        <v>-124.6</v>
      </c>
      <c r="H41" s="47">
        <v>10.6</v>
      </c>
      <c r="I41" s="92">
        <v>5366.1</v>
      </c>
    </row>
    <row r="42" spans="1:9" x14ac:dyDescent="0.35">
      <c r="A42" s="2">
        <f t="shared" si="3"/>
        <v>40</v>
      </c>
      <c r="B42" s="91">
        <f t="shared" si="4"/>
        <v>2531.9241469815888</v>
      </c>
      <c r="C42" s="91">
        <f t="shared" si="5"/>
        <v>-1321.122178476199</v>
      </c>
      <c r="D42" s="91">
        <f t="shared" si="6"/>
        <v>5284.099015748031</v>
      </c>
      <c r="E42" s="4"/>
      <c r="F42" s="83">
        <v>40</v>
      </c>
      <c r="G42" s="47">
        <v>-124.9</v>
      </c>
      <c r="H42" s="47">
        <v>10.199999999999999</v>
      </c>
      <c r="I42" s="92">
        <v>5398.1</v>
      </c>
    </row>
    <row r="43" spans="1:9" x14ac:dyDescent="0.35">
      <c r="A43" s="2">
        <f t="shared" si="3"/>
        <v>41</v>
      </c>
      <c r="B43" s="91">
        <f t="shared" si="4"/>
        <v>2532.5241469815887</v>
      </c>
      <c r="C43" s="91">
        <f t="shared" si="5"/>
        <v>-1323.7221784761991</v>
      </c>
      <c r="D43" s="91">
        <f t="shared" si="6"/>
        <v>5558.099015748031</v>
      </c>
      <c r="E43" s="4"/>
      <c r="F43" s="83">
        <v>41</v>
      </c>
      <c r="G43" s="47">
        <v>-124.3</v>
      </c>
      <c r="H43" s="47">
        <v>7.6</v>
      </c>
      <c r="I43" s="92">
        <v>5672.1</v>
      </c>
    </row>
    <row r="44" spans="1:9" x14ac:dyDescent="0.35">
      <c r="A44" s="2">
        <f t="shared" si="3"/>
        <v>42</v>
      </c>
      <c r="B44" s="91">
        <f t="shared" si="4"/>
        <v>2531.5241469815887</v>
      </c>
      <c r="C44" s="91">
        <f t="shared" si="5"/>
        <v>-1322.7221784761991</v>
      </c>
      <c r="D44" s="91">
        <f t="shared" si="6"/>
        <v>5751.099015748031</v>
      </c>
      <c r="E44" s="4"/>
      <c r="F44" s="83">
        <v>42</v>
      </c>
      <c r="G44" s="47">
        <v>-125.3</v>
      </c>
      <c r="H44" s="47">
        <v>8.6</v>
      </c>
      <c r="I44" s="92">
        <v>5865.1</v>
      </c>
    </row>
    <row r="45" spans="1:9" x14ac:dyDescent="0.35">
      <c r="A45" s="2">
        <f t="shared" si="3"/>
        <v>43</v>
      </c>
      <c r="B45" s="91">
        <f t="shared" si="4"/>
        <v>2529.1241469815891</v>
      </c>
      <c r="C45" s="91">
        <f t="shared" si="5"/>
        <v>-1318.0221784761991</v>
      </c>
      <c r="D45" s="91">
        <f t="shared" si="6"/>
        <v>5940.9990157480306</v>
      </c>
      <c r="E45" s="4"/>
      <c r="F45" s="83">
        <v>43</v>
      </c>
      <c r="G45" s="47">
        <v>-127.7</v>
      </c>
      <c r="H45" s="47">
        <v>13.3</v>
      </c>
      <c r="I45" s="92">
        <v>6055</v>
      </c>
    </row>
    <row r="46" spans="1:9" x14ac:dyDescent="0.35">
      <c r="A46" s="2">
        <f t="shared" si="3"/>
        <v>44</v>
      </c>
      <c r="B46" s="91">
        <f t="shared" si="4"/>
        <v>2527.0241469815887</v>
      </c>
      <c r="C46" s="91">
        <f t="shared" si="5"/>
        <v>-1307.922178476199</v>
      </c>
      <c r="D46" s="91">
        <f t="shared" si="6"/>
        <v>6223.7990157480308</v>
      </c>
      <c r="E46" s="4"/>
      <c r="F46" s="83">
        <v>44</v>
      </c>
      <c r="G46" s="47">
        <v>-129.80000000000001</v>
      </c>
      <c r="H46" s="47">
        <v>23.4</v>
      </c>
      <c r="I46" s="92">
        <v>6337.8</v>
      </c>
    </row>
    <row r="47" spans="1:9" x14ac:dyDescent="0.35">
      <c r="A47" s="2">
        <f t="shared" si="3"/>
        <v>45</v>
      </c>
      <c r="B47" s="91">
        <f t="shared" si="4"/>
        <v>2525.3241469815889</v>
      </c>
      <c r="C47" s="91">
        <f t="shared" si="5"/>
        <v>-1302.5221784761991</v>
      </c>
      <c r="D47" s="91">
        <f t="shared" si="6"/>
        <v>6356.6990157480304</v>
      </c>
      <c r="E47" s="4"/>
      <c r="F47" s="83">
        <v>45</v>
      </c>
      <c r="G47" s="47">
        <v>-131.5</v>
      </c>
      <c r="H47" s="47">
        <v>28.8</v>
      </c>
      <c r="I47" s="92">
        <v>6470.7</v>
      </c>
    </row>
    <row r="48" spans="1:9" x14ac:dyDescent="0.35">
      <c r="A48" s="2">
        <f t="shared" si="3"/>
        <v>46</v>
      </c>
      <c r="B48" s="91">
        <f t="shared" si="4"/>
        <v>2521.4241469815888</v>
      </c>
      <c r="C48" s="91">
        <f t="shared" si="5"/>
        <v>-1299.122178476199</v>
      </c>
      <c r="D48" s="91">
        <f t="shared" si="6"/>
        <v>6483.599015748031</v>
      </c>
      <c r="E48" s="4"/>
      <c r="F48" s="83">
        <v>46</v>
      </c>
      <c r="G48" s="47">
        <v>-135.4</v>
      </c>
      <c r="H48" s="47">
        <v>32.200000000000003</v>
      </c>
      <c r="I48" s="92">
        <v>6597.6</v>
      </c>
    </row>
    <row r="49" spans="1:9" x14ac:dyDescent="0.35">
      <c r="A49" s="2">
        <f t="shared" si="3"/>
        <v>47</v>
      </c>
      <c r="B49" s="91">
        <f t="shared" si="4"/>
        <v>2514.6241469815891</v>
      </c>
      <c r="C49" s="91">
        <f t="shared" si="5"/>
        <v>-1298.0221784761991</v>
      </c>
      <c r="D49" s="91">
        <f t="shared" si="6"/>
        <v>6608.3990157480303</v>
      </c>
      <c r="E49" s="4"/>
      <c r="F49" s="83">
        <v>47</v>
      </c>
      <c r="G49" s="47">
        <v>-142.19999999999999</v>
      </c>
      <c r="H49" s="47">
        <v>33.299999999999997</v>
      </c>
      <c r="I49" s="92">
        <v>6722.4</v>
      </c>
    </row>
    <row r="50" spans="1:9" x14ac:dyDescent="0.35">
      <c r="A50" s="2">
        <f t="shared" si="3"/>
        <v>48</v>
      </c>
      <c r="B50" s="91">
        <f t="shared" si="4"/>
        <v>2512.1241469815891</v>
      </c>
      <c r="C50" s="91">
        <f t="shared" si="5"/>
        <v>-1297.7221784761991</v>
      </c>
      <c r="D50" s="91">
        <f t="shared" si="6"/>
        <v>6645.2990157480308</v>
      </c>
      <c r="E50" s="4"/>
      <c r="F50" s="83">
        <v>48</v>
      </c>
      <c r="G50" s="47">
        <v>-144.69999999999999</v>
      </c>
      <c r="H50" s="47">
        <v>33.6</v>
      </c>
      <c r="I50" s="92">
        <v>6759.3</v>
      </c>
    </row>
    <row r="51" spans="1:9" x14ac:dyDescent="0.35">
      <c r="A51" s="2">
        <f t="shared" si="3"/>
        <v>49</v>
      </c>
      <c r="B51" s="91">
        <f t="shared" si="4"/>
        <v>2510.0241469815887</v>
      </c>
      <c r="C51" s="91">
        <f t="shared" si="5"/>
        <v>-1297.422178476199</v>
      </c>
      <c r="D51" s="91">
        <f t="shared" si="6"/>
        <v>6676.1990157480304</v>
      </c>
      <c r="E51" s="4"/>
      <c r="F51" s="83">
        <v>49</v>
      </c>
      <c r="G51" s="47">
        <v>-146.80000000000001</v>
      </c>
      <c r="H51" s="47">
        <v>33.9</v>
      </c>
      <c r="I51" s="92">
        <v>6790.2</v>
      </c>
    </row>
    <row r="52" spans="1:9" x14ac:dyDescent="0.35">
      <c r="A52" s="2">
        <f t="shared" si="3"/>
        <v>50</v>
      </c>
      <c r="B52" s="91">
        <f t="shared" si="4"/>
        <v>2507.8241469815889</v>
      </c>
      <c r="C52" s="91">
        <f t="shared" si="5"/>
        <v>-1297.122178476199</v>
      </c>
      <c r="D52" s="91">
        <f t="shared" si="6"/>
        <v>6708.1990157480304</v>
      </c>
      <c r="E52" s="4"/>
      <c r="F52" s="83">
        <v>50</v>
      </c>
      <c r="G52" s="47">
        <v>-149</v>
      </c>
      <c r="H52" s="47">
        <v>34.200000000000003</v>
      </c>
      <c r="I52" s="92">
        <v>6822.2</v>
      </c>
    </row>
    <row r="53" spans="1:9" x14ac:dyDescent="0.35">
      <c r="A53" s="2">
        <f t="shared" si="3"/>
        <v>51</v>
      </c>
      <c r="B53" s="91">
        <f t="shared" si="4"/>
        <v>2505.9241469815888</v>
      </c>
      <c r="C53" s="91">
        <f t="shared" si="5"/>
        <v>-1296.7221784761991</v>
      </c>
      <c r="D53" s="91">
        <f t="shared" si="6"/>
        <v>6740.099015748031</v>
      </c>
      <c r="E53" s="4"/>
      <c r="F53" s="83">
        <v>51</v>
      </c>
      <c r="G53" s="47">
        <v>-150.9</v>
      </c>
      <c r="H53" s="47">
        <v>34.6</v>
      </c>
      <c r="I53" s="92">
        <v>6854.1</v>
      </c>
    </row>
    <row r="54" spans="1:9" x14ac:dyDescent="0.35">
      <c r="A54" s="2">
        <f t="shared" si="3"/>
        <v>52</v>
      </c>
      <c r="B54" s="91">
        <f t="shared" si="4"/>
        <v>2504.4241469815888</v>
      </c>
      <c r="C54" s="91">
        <f t="shared" si="5"/>
        <v>-1296.5221784761991</v>
      </c>
      <c r="D54" s="91">
        <f t="shared" si="6"/>
        <v>6772.099015748031</v>
      </c>
      <c r="E54" s="4"/>
      <c r="F54" s="83">
        <v>52</v>
      </c>
      <c r="G54" s="47">
        <v>-152.4</v>
      </c>
      <c r="H54" s="47">
        <v>34.799999999999997</v>
      </c>
      <c r="I54" s="92">
        <v>6886.1</v>
      </c>
    </row>
    <row r="55" spans="1:9" x14ac:dyDescent="0.35">
      <c r="A55" s="2">
        <f t="shared" si="3"/>
        <v>53</v>
      </c>
      <c r="B55" s="91">
        <f t="shared" si="4"/>
        <v>2503.4241469815888</v>
      </c>
      <c r="C55" s="91">
        <f t="shared" si="5"/>
        <v>-1296.422178476199</v>
      </c>
      <c r="D55" s="91">
        <f t="shared" si="6"/>
        <v>6804.099015748031</v>
      </c>
      <c r="E55" s="4"/>
      <c r="F55" s="83">
        <v>53</v>
      </c>
      <c r="G55" s="47">
        <v>-153.4</v>
      </c>
      <c r="H55" s="47">
        <v>34.9</v>
      </c>
      <c r="I55" s="92">
        <v>6918.1</v>
      </c>
    </row>
    <row r="56" spans="1:9" x14ac:dyDescent="0.35">
      <c r="A56" s="2">
        <f t="shared" si="3"/>
        <v>54</v>
      </c>
      <c r="B56" s="91">
        <f t="shared" si="4"/>
        <v>2502.0241469815887</v>
      </c>
      <c r="C56" s="91">
        <f t="shared" si="5"/>
        <v>-1296.622178476199</v>
      </c>
      <c r="D56" s="91">
        <f t="shared" si="6"/>
        <v>6866.9990157480306</v>
      </c>
      <c r="E56" s="4"/>
      <c r="F56" s="83">
        <v>54</v>
      </c>
      <c r="G56" s="47">
        <v>-154.80000000000001</v>
      </c>
      <c r="H56" s="47">
        <v>34.700000000000003</v>
      </c>
      <c r="I56" s="92">
        <v>6981</v>
      </c>
    </row>
    <row r="57" spans="1:9" x14ac:dyDescent="0.35">
      <c r="A57" s="2">
        <f t="shared" si="3"/>
        <v>55</v>
      </c>
      <c r="B57" s="91">
        <f t="shared" si="4"/>
        <v>2501.5241469815887</v>
      </c>
      <c r="C57" s="91">
        <f t="shared" si="5"/>
        <v>-1296.622178476199</v>
      </c>
      <c r="D57" s="91">
        <f t="shared" si="6"/>
        <v>6898.9990157480306</v>
      </c>
      <c r="E57" s="4"/>
      <c r="F57" s="83">
        <v>55</v>
      </c>
      <c r="G57" s="47">
        <v>-155.30000000000001</v>
      </c>
      <c r="H57" s="47">
        <v>34.700000000000003</v>
      </c>
      <c r="I57" s="92">
        <v>7013</v>
      </c>
    </row>
    <row r="58" spans="1:9" x14ac:dyDescent="0.35">
      <c r="A58" s="2">
        <f t="shared" si="3"/>
        <v>56</v>
      </c>
      <c r="B58" s="91">
        <f t="shared" si="4"/>
        <v>2500.9241469815888</v>
      </c>
      <c r="C58" s="91">
        <f t="shared" si="5"/>
        <v>-1296.422178476199</v>
      </c>
      <c r="D58" s="91">
        <f t="shared" si="6"/>
        <v>6930.9990157480306</v>
      </c>
      <c r="E58" s="4"/>
      <c r="F58" s="83">
        <v>56</v>
      </c>
      <c r="G58" s="47">
        <v>-155.9</v>
      </c>
      <c r="H58" s="47">
        <v>34.9</v>
      </c>
      <c r="I58" s="92">
        <v>7045</v>
      </c>
    </row>
    <row r="59" spans="1:9" x14ac:dyDescent="0.35">
      <c r="A59" s="2">
        <f t="shared" si="3"/>
        <v>57</v>
      </c>
      <c r="B59" s="91">
        <f t="shared" si="4"/>
        <v>2500.3241469815889</v>
      </c>
      <c r="C59" s="91">
        <f t="shared" si="5"/>
        <v>-1296.2221784761991</v>
      </c>
      <c r="D59" s="91">
        <f t="shared" si="6"/>
        <v>6961.9990157480306</v>
      </c>
      <c r="E59" s="4"/>
      <c r="F59" s="83">
        <v>57</v>
      </c>
      <c r="G59" s="47">
        <v>-156.5</v>
      </c>
      <c r="H59" s="47">
        <v>35.1</v>
      </c>
      <c r="I59" s="92">
        <v>7076</v>
      </c>
    </row>
    <row r="60" spans="1:9" x14ac:dyDescent="0.35">
      <c r="A60" s="2">
        <f t="shared" si="3"/>
        <v>58</v>
      </c>
      <c r="B60" s="91">
        <f t="shared" si="4"/>
        <v>2499.6241469815891</v>
      </c>
      <c r="C60" s="91">
        <f t="shared" si="5"/>
        <v>-1296.2221784761991</v>
      </c>
      <c r="D60" s="91">
        <f t="shared" si="6"/>
        <v>6993.9990157480306</v>
      </c>
      <c r="E60" s="4"/>
      <c r="F60" s="83">
        <v>58</v>
      </c>
      <c r="G60" s="47">
        <v>-157.19999999999999</v>
      </c>
      <c r="H60" s="47">
        <v>35.1</v>
      </c>
      <c r="I60" s="92">
        <v>7108</v>
      </c>
    </row>
    <row r="61" spans="1:9" ht="15" thickBot="1" x14ac:dyDescent="0.4">
      <c r="A61" s="2">
        <f t="shared" si="3"/>
        <v>59</v>
      </c>
      <c r="B61" s="91">
        <f t="shared" si="4"/>
        <v>2493.5241469815887</v>
      </c>
      <c r="C61" s="91">
        <f t="shared" si="5"/>
        <v>-1295.7221784761991</v>
      </c>
      <c r="D61" s="91">
        <f t="shared" si="6"/>
        <v>7234.8990157480303</v>
      </c>
      <c r="E61" s="4"/>
      <c r="F61" s="99">
        <v>59</v>
      </c>
      <c r="G61" s="100">
        <v>-163.30000000000001</v>
      </c>
      <c r="H61" s="100">
        <v>35.6</v>
      </c>
      <c r="I61" s="101">
        <v>7348.9</v>
      </c>
    </row>
    <row r="62" spans="1:9" x14ac:dyDescent="0.35">
      <c r="A62" s="2"/>
      <c r="E62" s="3"/>
    </row>
    <row r="63" spans="1:9" x14ac:dyDescent="0.35">
      <c r="A63" s="2"/>
      <c r="E63" s="3"/>
    </row>
  </sheetData>
  <mergeCells count="1">
    <mergeCell ref="F1:I1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A0E4-709E-4B35-926E-C9D82AC988C0}">
  <dimension ref="A1:E305"/>
  <sheetViews>
    <sheetView topLeftCell="A281" workbookViewId="0">
      <selection activeCell="B306" sqref="B306"/>
    </sheetView>
  </sheetViews>
  <sheetFormatPr defaultRowHeight="14.5" x14ac:dyDescent="0.35"/>
  <cols>
    <col min="4" max="4" width="9.1796875"/>
  </cols>
  <sheetData>
    <row r="1" spans="1:5" x14ac:dyDescent="0.35">
      <c r="A1" t="s">
        <v>159</v>
      </c>
    </row>
    <row r="2" spans="1:5" x14ac:dyDescent="0.35">
      <c r="B2" t="s">
        <v>155</v>
      </c>
      <c r="C2" t="s">
        <v>156</v>
      </c>
      <c r="D2" t="s">
        <v>158</v>
      </c>
      <c r="E2" t="s">
        <v>157</v>
      </c>
    </row>
    <row r="3" spans="1:5" x14ac:dyDescent="0.35">
      <c r="A3">
        <v>1</v>
      </c>
      <c r="B3">
        <v>8519.4948793515196</v>
      </c>
      <c r="C3">
        <v>-3191.0511030487701</v>
      </c>
      <c r="D3">
        <f>'Trajectory16A-32'!Q$12-E3</f>
        <v>-504.61475958860137</v>
      </c>
      <c r="E3">
        <v>5918.0822792736399</v>
      </c>
    </row>
    <row r="4" spans="1:5" x14ac:dyDescent="0.35">
      <c r="A4">
        <v>2</v>
      </c>
      <c r="B4">
        <v>8519.4948793515196</v>
      </c>
      <c r="C4">
        <v>-3191.0511030487701</v>
      </c>
      <c r="D4">
        <f>'Trajectory16A-32'!Q$12-E4</f>
        <v>-504.61475958860137</v>
      </c>
      <c r="E4">
        <v>5918.0822792736399</v>
      </c>
    </row>
    <row r="5" spans="1:5" x14ac:dyDescent="0.35">
      <c r="A5">
        <v>3</v>
      </c>
      <c r="B5">
        <v>8519.4948793515196</v>
      </c>
      <c r="C5">
        <v>-3191.0511030487701</v>
      </c>
      <c r="D5">
        <f>'Trajectory16A-32'!Q$12-E5</f>
        <v>-504.61475958860137</v>
      </c>
      <c r="E5">
        <v>5918.0822792736399</v>
      </c>
    </row>
    <row r="6" spans="1:5" x14ac:dyDescent="0.35">
      <c r="A6">
        <v>4</v>
      </c>
      <c r="B6">
        <v>8450.5684433767892</v>
      </c>
      <c r="C6">
        <v>-3117.5332911463202</v>
      </c>
      <c r="D6">
        <f>'Trajectory16A-32'!Q$12-E6</f>
        <v>-484.21764279416129</v>
      </c>
      <c r="E6">
        <v>5897.6851624791998</v>
      </c>
    </row>
    <row r="7" spans="1:5" x14ac:dyDescent="0.35">
      <c r="A7">
        <v>5</v>
      </c>
      <c r="B7">
        <v>8450.5684433767892</v>
      </c>
      <c r="C7">
        <v>-3117.5332911463202</v>
      </c>
      <c r="D7">
        <f>'Trajectory16A-32'!Q$12-E7</f>
        <v>-484.21764279416129</v>
      </c>
      <c r="E7">
        <v>5897.6851624791998</v>
      </c>
    </row>
    <row r="8" spans="1:5" x14ac:dyDescent="0.35">
      <c r="A8">
        <v>6</v>
      </c>
      <c r="B8">
        <v>8450.5684433767892</v>
      </c>
      <c r="C8">
        <v>-3117.5332911463202</v>
      </c>
      <c r="D8">
        <f>'Trajectory16A-32'!Q$12-E8</f>
        <v>-484.21764279416129</v>
      </c>
      <c r="E8">
        <v>5897.6851624791998</v>
      </c>
    </row>
    <row r="9" spans="1:5" x14ac:dyDescent="0.35">
      <c r="A9">
        <v>7</v>
      </c>
      <c r="B9">
        <v>8389.8018356410903</v>
      </c>
      <c r="C9">
        <v>-3036.8960170309601</v>
      </c>
      <c r="D9">
        <f>'Trajectory16A-32'!Q$12-E9</f>
        <v>-477.80975216916158</v>
      </c>
      <c r="E9">
        <v>5891.2772718542001</v>
      </c>
    </row>
    <row r="10" spans="1:5" x14ac:dyDescent="0.35">
      <c r="A10">
        <v>8</v>
      </c>
      <c r="B10">
        <v>8389.8018356410903</v>
      </c>
      <c r="C10">
        <v>-3036.8960170309601</v>
      </c>
      <c r="D10">
        <f>'Trajectory16A-32'!Q$12-E10</f>
        <v>-477.80975216916158</v>
      </c>
      <c r="E10">
        <v>5891.2772718542001</v>
      </c>
    </row>
    <row r="11" spans="1:5" x14ac:dyDescent="0.35">
      <c r="A11">
        <v>9</v>
      </c>
      <c r="B11">
        <v>8389.8018356410903</v>
      </c>
      <c r="C11">
        <v>-3036.8960170309601</v>
      </c>
      <c r="D11">
        <f>'Trajectory16A-32'!Q$12-E11</f>
        <v>-477.80975216916158</v>
      </c>
      <c r="E11">
        <v>5891.2772718542001</v>
      </c>
    </row>
    <row r="12" spans="1:5" x14ac:dyDescent="0.35">
      <c r="A12">
        <v>10</v>
      </c>
      <c r="B12">
        <v>8325.2050863100394</v>
      </c>
      <c r="C12">
        <v>-2961.6444725220899</v>
      </c>
      <c r="D12">
        <f>'Trajectory16A-32'!Q$12-E12</f>
        <v>-472.33741275520151</v>
      </c>
      <c r="E12">
        <v>5885.80493244024</v>
      </c>
    </row>
    <row r="13" spans="1:5" x14ac:dyDescent="0.35">
      <c r="A13">
        <v>11</v>
      </c>
      <c r="B13">
        <v>8325.2050863100394</v>
      </c>
      <c r="C13">
        <v>-2961.6444725220899</v>
      </c>
      <c r="D13">
        <f>'Trajectory16A-32'!Q$12-E13</f>
        <v>-472.33741275520151</v>
      </c>
      <c r="E13">
        <v>5885.80493244024</v>
      </c>
    </row>
    <row r="14" spans="1:5" x14ac:dyDescent="0.35">
      <c r="A14">
        <v>12</v>
      </c>
      <c r="B14">
        <v>8325.2050863100394</v>
      </c>
      <c r="C14">
        <v>-2961.6444725220899</v>
      </c>
      <c r="D14">
        <f>'Trajectory16A-32'!Q$12-E14</f>
        <v>-472.33741275520151</v>
      </c>
      <c r="E14">
        <v>5885.80493244024</v>
      </c>
    </row>
    <row r="15" spans="1:5" x14ac:dyDescent="0.35">
      <c r="A15">
        <v>13</v>
      </c>
      <c r="B15">
        <v>8254.5334736505501</v>
      </c>
      <c r="C15">
        <v>-2889.5476306391101</v>
      </c>
      <c r="D15">
        <f>'Trajectory16A-32'!Q$12-E15</f>
        <v>-467.95561799556162</v>
      </c>
      <c r="E15">
        <v>5881.4231376806001</v>
      </c>
    </row>
    <row r="16" spans="1:5" x14ac:dyDescent="0.35">
      <c r="A16">
        <v>14</v>
      </c>
      <c r="B16">
        <v>8254.5334736505501</v>
      </c>
      <c r="C16">
        <v>-2889.5476306391101</v>
      </c>
      <c r="D16">
        <f>'Trajectory16A-32'!Q$12-E16</f>
        <v>-467.95561799556162</v>
      </c>
      <c r="E16">
        <v>5881.4231376806001</v>
      </c>
    </row>
    <row r="17" spans="1:5" x14ac:dyDescent="0.35">
      <c r="A17">
        <v>15</v>
      </c>
      <c r="B17">
        <v>8254.5334736505501</v>
      </c>
      <c r="C17">
        <v>-2889.5476306391101</v>
      </c>
      <c r="D17">
        <f>'Trajectory16A-32'!Q$12-E17</f>
        <v>-467.95561799556162</v>
      </c>
      <c r="E17">
        <v>5881.4231376806001</v>
      </c>
    </row>
    <row r="18" spans="1:5" x14ac:dyDescent="0.35">
      <c r="A18">
        <v>16</v>
      </c>
      <c r="B18">
        <v>8177.3235261518003</v>
      </c>
      <c r="C18">
        <v>-2829.33781559713</v>
      </c>
      <c r="D18">
        <f>'Trajectory16A-32'!Q$12-E18</f>
        <v>-455.7229535621118</v>
      </c>
      <c r="E18">
        <v>5869.1904732471503</v>
      </c>
    </row>
    <row r="19" spans="1:5" x14ac:dyDescent="0.35">
      <c r="A19">
        <v>17</v>
      </c>
      <c r="B19">
        <v>8177.3235261518003</v>
      </c>
      <c r="C19">
        <v>-2829.33781559713</v>
      </c>
      <c r="D19">
        <f>'Trajectory16A-32'!Q$12-E19</f>
        <v>-455.7229535621118</v>
      </c>
      <c r="E19">
        <v>5869.1904732471503</v>
      </c>
    </row>
    <row r="20" spans="1:5" x14ac:dyDescent="0.35">
      <c r="A20">
        <v>18</v>
      </c>
      <c r="B20">
        <v>8177.3235261518003</v>
      </c>
      <c r="C20">
        <v>-2829.33781559713</v>
      </c>
      <c r="D20">
        <f>'Trajectory16A-32'!Q$12-E20</f>
        <v>-455.7229535621118</v>
      </c>
      <c r="E20">
        <v>5869.1904732471503</v>
      </c>
    </row>
    <row r="21" spans="1:5" x14ac:dyDescent="0.35">
      <c r="A21">
        <v>19</v>
      </c>
      <c r="B21">
        <v>8098.40454554193</v>
      </c>
      <c r="C21">
        <v>-2768.72881912598</v>
      </c>
      <c r="D21">
        <f>'Trajectory16A-32'!Q$12-E21</f>
        <v>-445.02618156628159</v>
      </c>
      <c r="E21">
        <v>5858.4937012513201</v>
      </c>
    </row>
    <row r="22" spans="1:5" x14ac:dyDescent="0.35">
      <c r="A22">
        <v>20</v>
      </c>
      <c r="B22">
        <v>8098.40454554193</v>
      </c>
      <c r="C22">
        <v>-2768.72881912598</v>
      </c>
      <c r="D22">
        <f>'Trajectory16A-32'!Q$12-E22</f>
        <v>-445.02618156628159</v>
      </c>
      <c r="E22">
        <v>5858.4937012513201</v>
      </c>
    </row>
    <row r="23" spans="1:5" x14ac:dyDescent="0.35">
      <c r="A23">
        <v>21</v>
      </c>
      <c r="B23">
        <v>8098.40454554193</v>
      </c>
      <c r="C23">
        <v>-2768.72881912598</v>
      </c>
      <c r="D23">
        <f>'Trajectory16A-32'!Q$12-E23</f>
        <v>-445.02618156628159</v>
      </c>
      <c r="E23">
        <v>5858.4937012513201</v>
      </c>
    </row>
    <row r="24" spans="1:5" x14ac:dyDescent="0.35">
      <c r="A24">
        <v>22</v>
      </c>
      <c r="B24">
        <v>8005.8804601697202</v>
      </c>
      <c r="C24">
        <v>-2729.6977916697801</v>
      </c>
      <c r="D24">
        <f>'Trajectory16A-32'!Q$12-E24</f>
        <v>-435.50125343996115</v>
      </c>
      <c r="E24">
        <v>5848.9687731249996</v>
      </c>
    </row>
    <row r="25" spans="1:5" x14ac:dyDescent="0.35">
      <c r="A25">
        <v>23</v>
      </c>
      <c r="B25">
        <v>8005.8804601697202</v>
      </c>
      <c r="C25">
        <v>-2729.6977916697801</v>
      </c>
      <c r="D25">
        <f>'Trajectory16A-32'!Q$12-E25</f>
        <v>-435.50125343996115</v>
      </c>
      <c r="E25">
        <v>5848.9687731249996</v>
      </c>
    </row>
    <row r="26" spans="1:5" x14ac:dyDescent="0.35">
      <c r="A26">
        <v>24</v>
      </c>
      <c r="B26">
        <v>8005.8804601697202</v>
      </c>
      <c r="C26">
        <v>-2729.6977916697801</v>
      </c>
      <c r="D26">
        <f>'Trajectory16A-32'!Q$12-E26</f>
        <v>-435.50125343996115</v>
      </c>
      <c r="E26">
        <v>5848.9687731249996</v>
      </c>
    </row>
    <row r="27" spans="1:5" x14ac:dyDescent="0.35">
      <c r="A27">
        <v>25</v>
      </c>
      <c r="B27">
        <v>7906.6773276399399</v>
      </c>
      <c r="C27">
        <v>-2709.4713253640102</v>
      </c>
      <c r="D27">
        <f>'Trajectory16A-32'!Q$12-E27</f>
        <v>-424.87857265384173</v>
      </c>
      <c r="E27">
        <v>5838.3460923388802</v>
      </c>
    </row>
    <row r="28" spans="1:5" x14ac:dyDescent="0.35">
      <c r="A28">
        <v>26</v>
      </c>
      <c r="B28">
        <v>7906.6773276399399</v>
      </c>
      <c r="C28">
        <v>-2709.4713253640102</v>
      </c>
      <c r="D28">
        <f>'Trajectory16A-32'!Q$12-E28</f>
        <v>-424.87857265384173</v>
      </c>
      <c r="E28">
        <v>5838.3460923388802</v>
      </c>
    </row>
    <row r="29" spans="1:5" x14ac:dyDescent="0.35">
      <c r="A29">
        <v>27</v>
      </c>
      <c r="B29">
        <v>7906.6773276399399</v>
      </c>
      <c r="C29">
        <v>-2709.4713253640102</v>
      </c>
      <c r="D29">
        <f>'Trajectory16A-32'!Q$12-E29</f>
        <v>-424.87857265384173</v>
      </c>
      <c r="E29">
        <v>5838.3460923388802</v>
      </c>
    </row>
    <row r="30" spans="1:5" x14ac:dyDescent="0.35">
      <c r="A30">
        <v>28</v>
      </c>
      <c r="B30">
        <v>7805.9993148301401</v>
      </c>
      <c r="C30">
        <v>-2691.39996739453</v>
      </c>
      <c r="D30">
        <f>'Trajectory16A-32'!Q$12-E30</f>
        <v>-419.87921553848173</v>
      </c>
      <c r="E30">
        <v>5833.3467352235202</v>
      </c>
    </row>
    <row r="31" spans="1:5" x14ac:dyDescent="0.35">
      <c r="A31">
        <v>29</v>
      </c>
      <c r="B31">
        <v>7805.9993148301401</v>
      </c>
      <c r="C31">
        <v>-2691.39996739453</v>
      </c>
      <c r="D31">
        <f>'Trajectory16A-32'!Q$12-E31</f>
        <v>-419.87921553848173</v>
      </c>
      <c r="E31">
        <v>5833.3467352235202</v>
      </c>
    </row>
    <row r="32" spans="1:5" x14ac:dyDescent="0.35">
      <c r="A32">
        <v>30</v>
      </c>
      <c r="B32">
        <v>7805.9993148301401</v>
      </c>
      <c r="C32">
        <v>-2691.39996739453</v>
      </c>
      <c r="D32">
        <f>'Trajectory16A-32'!Q$12-E32</f>
        <v>-419.87921553848173</v>
      </c>
      <c r="E32">
        <v>5833.3467352235202</v>
      </c>
    </row>
    <row r="33" spans="1:5" x14ac:dyDescent="0.35">
      <c r="A33">
        <v>31</v>
      </c>
      <c r="B33">
        <v>7708.2714638683601</v>
      </c>
      <c r="C33">
        <v>-2669.0172565633202</v>
      </c>
      <c r="D33">
        <f>'Trajectory16A-32'!Q$12-E33</f>
        <v>-413.95992729131194</v>
      </c>
      <c r="E33">
        <v>5827.4274469763504</v>
      </c>
    </row>
    <row r="34" spans="1:5" x14ac:dyDescent="0.35">
      <c r="A34">
        <v>32</v>
      </c>
      <c r="B34">
        <v>7708.2714638683601</v>
      </c>
      <c r="C34">
        <v>-2669.0172565633202</v>
      </c>
      <c r="D34">
        <f>'Trajectory16A-32'!Q$12-E34</f>
        <v>-413.95992729131194</v>
      </c>
      <c r="E34">
        <v>5827.4274469763504</v>
      </c>
    </row>
    <row r="35" spans="1:5" x14ac:dyDescent="0.35">
      <c r="A35">
        <v>33</v>
      </c>
      <c r="B35">
        <v>7708.2714638683601</v>
      </c>
      <c r="C35">
        <v>-2669.0172565633202</v>
      </c>
      <c r="D35">
        <f>'Trajectory16A-32'!Q$12-E35</f>
        <v>-413.95992729131194</v>
      </c>
      <c r="E35">
        <v>5827.4274469763504</v>
      </c>
    </row>
    <row r="36" spans="1:5" x14ac:dyDescent="0.35">
      <c r="A36">
        <v>34</v>
      </c>
      <c r="B36">
        <v>7615.4597237915996</v>
      </c>
      <c r="C36">
        <v>-2644.1843763121501</v>
      </c>
      <c r="D36">
        <f>'Trajectory16A-32'!Q$12-E36</f>
        <v>-409.47961218732144</v>
      </c>
      <c r="E36">
        <v>5822.9471318723599</v>
      </c>
    </row>
    <row r="37" spans="1:5" x14ac:dyDescent="0.35">
      <c r="A37">
        <v>35</v>
      </c>
      <c r="B37">
        <v>7615.4597237915996</v>
      </c>
      <c r="C37">
        <v>-2644.1843763121501</v>
      </c>
      <c r="D37">
        <f>'Trajectory16A-32'!Q$12-E37</f>
        <v>-409.47961218732144</v>
      </c>
      <c r="E37">
        <v>5822.9471318723599</v>
      </c>
    </row>
    <row r="38" spans="1:5" x14ac:dyDescent="0.35">
      <c r="A38">
        <v>36</v>
      </c>
      <c r="B38">
        <v>7615.4597237915996</v>
      </c>
      <c r="C38">
        <v>-2644.1843763121501</v>
      </c>
      <c r="D38">
        <f>'Trajectory16A-32'!Q$12-E38</f>
        <v>-409.47961218732144</v>
      </c>
      <c r="E38">
        <v>5822.9471318723599</v>
      </c>
    </row>
    <row r="39" spans="1:5" x14ac:dyDescent="0.35">
      <c r="A39">
        <v>37</v>
      </c>
      <c r="B39">
        <v>7521.67381583516</v>
      </c>
      <c r="C39">
        <v>-2610.9538100549898</v>
      </c>
      <c r="D39">
        <f>'Trajectory16A-32'!Q$12-E39</f>
        <v>-401.53622938720127</v>
      </c>
      <c r="E39">
        <v>5815.0037490722398</v>
      </c>
    </row>
    <row r="40" spans="1:5" x14ac:dyDescent="0.35">
      <c r="A40">
        <v>38</v>
      </c>
      <c r="B40">
        <v>7521.67381583516</v>
      </c>
      <c r="C40">
        <v>-2610.9538100549898</v>
      </c>
      <c r="D40">
        <f>'Trajectory16A-32'!Q$12-E40</f>
        <v>-401.53622938720127</v>
      </c>
      <c r="E40">
        <v>5815.0037490722398</v>
      </c>
    </row>
    <row r="41" spans="1:5" x14ac:dyDescent="0.35">
      <c r="A41">
        <v>39</v>
      </c>
      <c r="B41">
        <v>7521.67381583516</v>
      </c>
      <c r="C41">
        <v>-2610.9538100549898</v>
      </c>
      <c r="D41">
        <f>'Trajectory16A-32'!Q$12-E41</f>
        <v>-401.53622938720127</v>
      </c>
      <c r="E41">
        <v>5815.0037490722398</v>
      </c>
    </row>
    <row r="42" spans="1:5" x14ac:dyDescent="0.35">
      <c r="A42">
        <v>40</v>
      </c>
      <c r="B42">
        <v>7431.4326667626001</v>
      </c>
      <c r="C42">
        <v>-2572.33132671372</v>
      </c>
      <c r="D42">
        <f>'Trajectory16A-32'!Q$12-E42</f>
        <v>-395.70745295396136</v>
      </c>
      <c r="E42">
        <v>5809.1749726389999</v>
      </c>
    </row>
    <row r="43" spans="1:5" x14ac:dyDescent="0.35">
      <c r="A43">
        <v>41</v>
      </c>
      <c r="B43">
        <v>7431.4326667626001</v>
      </c>
      <c r="C43">
        <v>-2572.33132671372</v>
      </c>
      <c r="D43">
        <f>'Trajectory16A-32'!Q$12-E43</f>
        <v>-395.70745295396136</v>
      </c>
      <c r="E43">
        <v>5809.1749726389999</v>
      </c>
    </row>
    <row r="44" spans="1:5" x14ac:dyDescent="0.35">
      <c r="A44">
        <v>42</v>
      </c>
      <c r="B44">
        <v>7431.4326667626001</v>
      </c>
      <c r="C44">
        <v>-2572.33132671372</v>
      </c>
      <c r="D44">
        <f>'Trajectory16A-32'!Q$12-E44</f>
        <v>-395.70745295396136</v>
      </c>
      <c r="E44">
        <v>5809.1749726389999</v>
      </c>
    </row>
    <row r="45" spans="1:5" x14ac:dyDescent="0.35">
      <c r="A45">
        <v>43</v>
      </c>
      <c r="B45">
        <v>7337.2944746066296</v>
      </c>
      <c r="C45">
        <v>-2542.3710911134599</v>
      </c>
      <c r="D45">
        <f>'Trajectory16A-32'!Q$12-E45</f>
        <v>-389.76653740952133</v>
      </c>
      <c r="E45">
        <v>5803.2340570945598</v>
      </c>
    </row>
    <row r="46" spans="1:5" x14ac:dyDescent="0.35">
      <c r="A46">
        <v>44</v>
      </c>
      <c r="B46">
        <v>7337.2944746066296</v>
      </c>
      <c r="C46">
        <v>-2542.3710911134599</v>
      </c>
      <c r="D46">
        <f>'Trajectory16A-32'!Q$12-E46</f>
        <v>-389.76653740952133</v>
      </c>
      <c r="E46">
        <v>5803.2340570945598</v>
      </c>
    </row>
    <row r="47" spans="1:5" x14ac:dyDescent="0.35">
      <c r="A47">
        <v>45</v>
      </c>
      <c r="B47">
        <v>7337.2944746066296</v>
      </c>
      <c r="C47">
        <v>-2542.3710911134599</v>
      </c>
      <c r="D47">
        <f>'Trajectory16A-32'!Q$12-E47</f>
        <v>-389.76653740952133</v>
      </c>
      <c r="E47">
        <v>5803.2340570945598</v>
      </c>
    </row>
    <row r="48" spans="1:5" x14ac:dyDescent="0.35">
      <c r="A48">
        <v>46</v>
      </c>
      <c r="B48">
        <v>7238.2379029107096</v>
      </c>
      <c r="C48">
        <v>-2529.0656142842399</v>
      </c>
      <c r="D48">
        <f>'Trajectory16A-32'!Q$12-E48</f>
        <v>-389.50461482896117</v>
      </c>
      <c r="E48">
        <v>5802.9721345139997</v>
      </c>
    </row>
    <row r="49" spans="1:5" x14ac:dyDescent="0.35">
      <c r="A49">
        <v>47</v>
      </c>
      <c r="B49">
        <v>7238.2379029107096</v>
      </c>
      <c r="C49">
        <v>-2529.0656142842399</v>
      </c>
      <c r="D49">
        <f>'Trajectory16A-32'!Q$12-E49</f>
        <v>-389.50461482896117</v>
      </c>
      <c r="E49">
        <v>5802.9721345139997</v>
      </c>
    </row>
    <row r="50" spans="1:5" x14ac:dyDescent="0.35">
      <c r="A50">
        <v>48</v>
      </c>
      <c r="B50">
        <v>7238.2379029107096</v>
      </c>
      <c r="C50">
        <v>-2529.0656142842399</v>
      </c>
      <c r="D50">
        <f>'Trajectory16A-32'!Q$12-E50</f>
        <v>-389.50461482896117</v>
      </c>
      <c r="E50">
        <v>5802.9721345139997</v>
      </c>
    </row>
    <row r="51" spans="1:5" x14ac:dyDescent="0.35">
      <c r="A51">
        <v>49</v>
      </c>
      <c r="B51">
        <v>7141.5909986164497</v>
      </c>
      <c r="C51">
        <v>-2538.0275092371699</v>
      </c>
      <c r="D51">
        <f>'Trajectory16A-32'!Q$12-E51</f>
        <v>-375.32435190800152</v>
      </c>
      <c r="E51">
        <v>5788.79187159304</v>
      </c>
    </row>
    <row r="52" spans="1:5" x14ac:dyDescent="0.35">
      <c r="A52">
        <v>50</v>
      </c>
      <c r="B52">
        <v>7141.5909986164497</v>
      </c>
      <c r="C52">
        <v>-2538.0275092371699</v>
      </c>
      <c r="D52">
        <f>'Trajectory16A-32'!Q$12-E52</f>
        <v>-375.32435190800152</v>
      </c>
      <c r="E52">
        <v>5788.79187159304</v>
      </c>
    </row>
    <row r="53" spans="1:5" x14ac:dyDescent="0.35">
      <c r="A53">
        <v>51</v>
      </c>
      <c r="B53">
        <v>7141.5909986164497</v>
      </c>
      <c r="C53">
        <v>-2538.0275092371699</v>
      </c>
      <c r="D53">
        <f>'Trajectory16A-32'!Q$12-E53</f>
        <v>-375.32435190800152</v>
      </c>
      <c r="E53">
        <v>5788.79187159304</v>
      </c>
    </row>
    <row r="54" spans="1:5" x14ac:dyDescent="0.35">
      <c r="A54">
        <v>52</v>
      </c>
      <c r="B54">
        <v>7041.4169128800304</v>
      </c>
      <c r="C54">
        <v>-2537.4470213058298</v>
      </c>
      <c r="D54">
        <f>'Trajectory16A-32'!Q$12-E54</f>
        <v>-374.58303954832172</v>
      </c>
      <c r="E54">
        <v>5788.0505592333602</v>
      </c>
    </row>
    <row r="55" spans="1:5" x14ac:dyDescent="0.35">
      <c r="A55">
        <v>53</v>
      </c>
      <c r="B55">
        <v>7041.4169128800304</v>
      </c>
      <c r="C55">
        <v>-2537.4470213058298</v>
      </c>
      <c r="D55">
        <f>'Trajectory16A-32'!Q$12-E55</f>
        <v>-374.58303954832172</v>
      </c>
      <c r="E55">
        <v>5788.0505592333602</v>
      </c>
    </row>
    <row r="56" spans="1:5" x14ac:dyDescent="0.35">
      <c r="A56">
        <v>54</v>
      </c>
      <c r="B56">
        <v>7041.4169128800304</v>
      </c>
      <c r="C56">
        <v>-2537.4470213058298</v>
      </c>
      <c r="D56">
        <f>'Trajectory16A-32'!Q$12-E56</f>
        <v>-374.58303954832172</v>
      </c>
      <c r="E56">
        <v>5788.0505592333602</v>
      </c>
    </row>
    <row r="57" spans="1:5" x14ac:dyDescent="0.35">
      <c r="A57">
        <v>55</v>
      </c>
      <c r="B57">
        <v>6940.96220722813</v>
      </c>
      <c r="C57">
        <v>-2508.4495801268699</v>
      </c>
      <c r="D57">
        <f>'Trajectory16A-32'!Q$12-E57</f>
        <v>-365.61920067880146</v>
      </c>
      <c r="E57">
        <v>5779.08672036384</v>
      </c>
    </row>
    <row r="58" spans="1:5" x14ac:dyDescent="0.35">
      <c r="A58">
        <v>56</v>
      </c>
      <c r="B58">
        <v>6940.96220722813</v>
      </c>
      <c r="C58">
        <v>-2508.4495801268699</v>
      </c>
      <c r="D58">
        <f>'Trajectory16A-32'!Q$12-E58</f>
        <v>-365.61920067880146</v>
      </c>
      <c r="E58">
        <v>5779.08672036384</v>
      </c>
    </row>
    <row r="59" spans="1:5" x14ac:dyDescent="0.35">
      <c r="A59">
        <v>57</v>
      </c>
      <c r="B59">
        <v>6940.96220722813</v>
      </c>
      <c r="C59">
        <v>-2508.4495801268699</v>
      </c>
      <c r="D59">
        <f>'Trajectory16A-32'!Q$12-E59</f>
        <v>-365.61920067880146</v>
      </c>
      <c r="E59">
        <v>5779.08672036384</v>
      </c>
    </row>
    <row r="60" spans="1:5" x14ac:dyDescent="0.35">
      <c r="A60">
        <v>58</v>
      </c>
      <c r="B60">
        <v>6846.1885966550199</v>
      </c>
      <c r="C60">
        <v>-2467.5473638083199</v>
      </c>
      <c r="D60">
        <f>'Trajectory16A-32'!Q$12-E60</f>
        <v>-356.84239265516135</v>
      </c>
      <c r="E60">
        <v>5770.3099123401998</v>
      </c>
    </row>
    <row r="61" spans="1:5" x14ac:dyDescent="0.35">
      <c r="A61">
        <v>59</v>
      </c>
      <c r="B61">
        <v>6846.1885966550199</v>
      </c>
      <c r="C61">
        <v>-2467.5473638083199</v>
      </c>
      <c r="D61">
        <f>'Trajectory16A-32'!Q$12-E61</f>
        <v>-356.84239265516135</v>
      </c>
      <c r="E61">
        <v>5770.3099123401998</v>
      </c>
    </row>
    <row r="62" spans="1:5" x14ac:dyDescent="0.35">
      <c r="A62">
        <v>60</v>
      </c>
      <c r="B62">
        <v>6846.1885966550199</v>
      </c>
      <c r="C62">
        <v>-2467.5473638083199</v>
      </c>
      <c r="D62">
        <f>'Trajectory16A-32'!Q$12-E62</f>
        <v>-356.84239265516135</v>
      </c>
      <c r="E62">
        <v>5770.3099123401998</v>
      </c>
    </row>
    <row r="63" spans="1:5" x14ac:dyDescent="0.35">
      <c r="A63">
        <v>61</v>
      </c>
      <c r="B63">
        <v>6759.6832796700601</v>
      </c>
      <c r="C63">
        <v>-2428.2700357664799</v>
      </c>
      <c r="D63">
        <f>'Trajectory16A-32'!Q$12-E63</f>
        <v>-345.70427878168175</v>
      </c>
      <c r="E63">
        <v>5759.1717984667202</v>
      </c>
    </row>
    <row r="64" spans="1:5" x14ac:dyDescent="0.35">
      <c r="A64">
        <v>62</v>
      </c>
      <c r="B64">
        <v>6759.6832796700601</v>
      </c>
      <c r="C64">
        <v>-2428.2700357664799</v>
      </c>
      <c r="D64">
        <f>'Trajectory16A-32'!Q$12-E64</f>
        <v>-345.70427878168175</v>
      </c>
      <c r="E64">
        <v>5759.1717984667202</v>
      </c>
    </row>
    <row r="65" spans="1:5" x14ac:dyDescent="0.35">
      <c r="A65">
        <v>63</v>
      </c>
      <c r="B65">
        <v>6759.6832796700601</v>
      </c>
      <c r="C65">
        <v>-2428.2700357664799</v>
      </c>
      <c r="D65">
        <f>'Trajectory16A-32'!Q$12-E65</f>
        <v>-345.70427878168175</v>
      </c>
      <c r="E65">
        <v>5759.1717984667202</v>
      </c>
    </row>
    <row r="66" spans="1:5" x14ac:dyDescent="0.35">
      <c r="A66">
        <v>64</v>
      </c>
      <c r="B66">
        <v>6659.0439678943203</v>
      </c>
      <c r="C66">
        <v>-2408.37377518531</v>
      </c>
      <c r="D66">
        <f>'Trajectory16A-32'!Q$12-E66</f>
        <v>-344.09669999008111</v>
      </c>
      <c r="E66">
        <v>5757.5642196751196</v>
      </c>
    </row>
    <row r="67" spans="1:5" x14ac:dyDescent="0.35">
      <c r="A67">
        <v>65</v>
      </c>
      <c r="B67">
        <v>6659.0439678943203</v>
      </c>
      <c r="C67">
        <v>-2408.37377518531</v>
      </c>
      <c r="D67">
        <f>'Trajectory16A-32'!Q$12-E67</f>
        <v>-344.09669999008111</v>
      </c>
      <c r="E67">
        <v>5757.5642196751196</v>
      </c>
    </row>
    <row r="68" spans="1:5" x14ac:dyDescent="0.35">
      <c r="A68">
        <v>66</v>
      </c>
      <c r="B68">
        <v>6659.0439678943203</v>
      </c>
      <c r="C68">
        <v>-2408.37377518531</v>
      </c>
      <c r="D68">
        <f>'Trajectory16A-32'!Q$12-E68</f>
        <v>-344.09669999008111</v>
      </c>
      <c r="E68">
        <v>5757.5642196751196</v>
      </c>
    </row>
    <row r="69" spans="1:5" x14ac:dyDescent="0.35">
      <c r="A69">
        <v>67</v>
      </c>
      <c r="B69">
        <v>6566.1553872796103</v>
      </c>
      <c r="C69">
        <v>-2373.3367539106098</v>
      </c>
      <c r="D69">
        <f>'Trajectory16A-32'!Q$12-E69</f>
        <v>-335.04915704964151</v>
      </c>
      <c r="E69">
        <v>5748.51667673468</v>
      </c>
    </row>
    <row r="70" spans="1:5" x14ac:dyDescent="0.35">
      <c r="A70">
        <v>68</v>
      </c>
      <c r="B70">
        <v>6566.1553872796103</v>
      </c>
      <c r="C70">
        <v>-2373.3367539106098</v>
      </c>
      <c r="D70">
        <f>'Trajectory16A-32'!Q$12-E70</f>
        <v>-335.04915704964151</v>
      </c>
      <c r="E70">
        <v>5748.51667673468</v>
      </c>
    </row>
    <row r="71" spans="1:5" x14ac:dyDescent="0.35">
      <c r="A71">
        <v>69</v>
      </c>
      <c r="B71">
        <v>6566.1553872796103</v>
      </c>
      <c r="C71">
        <v>-2373.3367539106098</v>
      </c>
      <c r="D71">
        <f>'Trajectory16A-32'!Q$12-E71</f>
        <v>-335.04915704964151</v>
      </c>
      <c r="E71">
        <v>5748.51667673468</v>
      </c>
    </row>
    <row r="72" spans="1:5" x14ac:dyDescent="0.35">
      <c r="A72">
        <v>70</v>
      </c>
      <c r="B72">
        <v>6479.3305818833096</v>
      </c>
      <c r="C72">
        <v>-2321.6677263358101</v>
      </c>
      <c r="D72">
        <f>'Trajectory16A-32'!Q$12-E72</f>
        <v>-330.32333668844149</v>
      </c>
      <c r="E72">
        <v>5743.79085637348</v>
      </c>
    </row>
    <row r="73" spans="1:5" x14ac:dyDescent="0.35">
      <c r="A73">
        <v>71</v>
      </c>
      <c r="B73">
        <v>6479.3305818833096</v>
      </c>
      <c r="C73">
        <v>-2321.6677263358101</v>
      </c>
      <c r="D73">
        <f>'Trajectory16A-32'!Q$12-E73</f>
        <v>-330.32333668844149</v>
      </c>
      <c r="E73">
        <v>5743.79085637348</v>
      </c>
    </row>
    <row r="74" spans="1:5" x14ac:dyDescent="0.35">
      <c r="A74">
        <v>72</v>
      </c>
      <c r="B74">
        <v>6479.3305818833096</v>
      </c>
      <c r="C74">
        <v>-2321.6677263358101</v>
      </c>
      <c r="D74">
        <f>'Trajectory16A-32'!Q$12-E74</f>
        <v>-330.32333668844149</v>
      </c>
      <c r="E74">
        <v>5743.79085637348</v>
      </c>
    </row>
    <row r="75" spans="1:5" x14ac:dyDescent="0.35">
      <c r="A75">
        <v>73</v>
      </c>
      <c r="B75">
        <v>6390.9790900201597</v>
      </c>
      <c r="C75">
        <v>-2274.70245038033</v>
      </c>
      <c r="D75">
        <f>'Trajectory16A-32'!Q$12-E75</f>
        <v>-323.33032793448183</v>
      </c>
      <c r="E75">
        <v>5736.7978476195203</v>
      </c>
    </row>
    <row r="76" spans="1:5" x14ac:dyDescent="0.35">
      <c r="A76">
        <v>74</v>
      </c>
      <c r="B76">
        <v>6390.9790900201597</v>
      </c>
      <c r="C76">
        <v>-2274.70245038033</v>
      </c>
      <c r="D76">
        <f>'Trajectory16A-32'!Q$12-E76</f>
        <v>-323.33032793448183</v>
      </c>
      <c r="E76">
        <v>5736.7978476195203</v>
      </c>
    </row>
    <row r="77" spans="1:5" x14ac:dyDescent="0.35">
      <c r="A77">
        <v>75</v>
      </c>
      <c r="B77">
        <v>6390.9790900201597</v>
      </c>
      <c r="C77">
        <v>-2274.70245038033</v>
      </c>
      <c r="D77">
        <f>'Trajectory16A-32'!Q$12-E77</f>
        <v>-323.33032793448183</v>
      </c>
      <c r="E77">
        <v>5736.7978476195203</v>
      </c>
    </row>
    <row r="78" spans="1:5" x14ac:dyDescent="0.35">
      <c r="A78">
        <v>76</v>
      </c>
      <c r="B78">
        <v>6312.04344077715</v>
      </c>
      <c r="C78">
        <v>-2215.1801748675598</v>
      </c>
      <c r="D78">
        <f>'Trajectory16A-32'!Q$12-E78</f>
        <v>-313.06288338020113</v>
      </c>
      <c r="E78">
        <v>5726.5304030652396</v>
      </c>
    </row>
    <row r="79" spans="1:5" x14ac:dyDescent="0.35">
      <c r="A79">
        <v>77</v>
      </c>
      <c r="B79">
        <v>6312.04344077715</v>
      </c>
      <c r="C79">
        <v>-2215.1801748675598</v>
      </c>
      <c r="D79">
        <f>'Trajectory16A-32'!Q$12-E79</f>
        <v>-313.06288338020113</v>
      </c>
      <c r="E79">
        <v>5726.5304030652396</v>
      </c>
    </row>
    <row r="80" spans="1:5" x14ac:dyDescent="0.35">
      <c r="A80">
        <v>78</v>
      </c>
      <c r="B80">
        <v>6312.04344077715</v>
      </c>
      <c r="C80">
        <v>-2215.1801748675598</v>
      </c>
      <c r="D80">
        <f>'Trajectory16A-32'!Q$12-E80</f>
        <v>-313.06288338020113</v>
      </c>
      <c r="E80">
        <v>5726.5304030652396</v>
      </c>
    </row>
    <row r="81" spans="1:5" x14ac:dyDescent="0.35">
      <c r="A81">
        <v>79</v>
      </c>
      <c r="B81">
        <v>6232.8887793479798</v>
      </c>
      <c r="C81">
        <v>-2152.3749989074099</v>
      </c>
      <c r="D81">
        <f>'Trajectory16A-32'!Q$12-E81</f>
        <v>-310.93025864004176</v>
      </c>
      <c r="E81">
        <v>5724.3977783250803</v>
      </c>
    </row>
    <row r="82" spans="1:5" x14ac:dyDescent="0.35">
      <c r="A82">
        <v>80</v>
      </c>
      <c r="B82">
        <v>6232.8887793479798</v>
      </c>
      <c r="C82">
        <v>-2152.3749989074099</v>
      </c>
      <c r="D82">
        <f>'Trajectory16A-32'!Q$12-E82</f>
        <v>-310.93025864004176</v>
      </c>
      <c r="E82">
        <v>5724.3977783250803</v>
      </c>
    </row>
    <row r="83" spans="1:5" x14ac:dyDescent="0.35">
      <c r="A83">
        <v>81</v>
      </c>
      <c r="B83">
        <v>6232.8887793479798</v>
      </c>
      <c r="C83">
        <v>-2152.3749989074099</v>
      </c>
      <c r="D83">
        <f>'Trajectory16A-32'!Q$12-E83</f>
        <v>-310.93025864004176</v>
      </c>
      <c r="E83">
        <v>5724.3977783250803</v>
      </c>
    </row>
    <row r="84" spans="1:5" x14ac:dyDescent="0.35">
      <c r="A84">
        <v>82</v>
      </c>
      <c r="B84">
        <v>6142.8512115643398</v>
      </c>
      <c r="C84">
        <v>-2103.9175147434098</v>
      </c>
      <c r="D84">
        <f>'Trajectory16A-32'!Q$12-E84</f>
        <v>-306.75431690536152</v>
      </c>
      <c r="E84">
        <v>5720.2218365904</v>
      </c>
    </row>
    <row r="85" spans="1:5" x14ac:dyDescent="0.35">
      <c r="A85">
        <v>83</v>
      </c>
      <c r="B85">
        <v>6142.8512115643398</v>
      </c>
      <c r="C85">
        <v>-2103.9175147434098</v>
      </c>
      <c r="D85">
        <f>'Trajectory16A-32'!Q$12-E85</f>
        <v>-306.75431690536152</v>
      </c>
      <c r="E85">
        <v>5720.2218365904</v>
      </c>
    </row>
    <row r="86" spans="1:5" x14ac:dyDescent="0.35">
      <c r="A86">
        <v>84</v>
      </c>
      <c r="B86">
        <v>6142.8512115643398</v>
      </c>
      <c r="C86">
        <v>-2103.9175147434098</v>
      </c>
      <c r="D86">
        <f>'Trajectory16A-32'!Q$12-E86</f>
        <v>-306.75431690536152</v>
      </c>
      <c r="E86">
        <v>5720.2218365904</v>
      </c>
    </row>
    <row r="87" spans="1:5" x14ac:dyDescent="0.35">
      <c r="A87">
        <v>85</v>
      </c>
      <c r="B87">
        <v>6049.2840384001502</v>
      </c>
      <c r="C87">
        <v>-2060.1229259010702</v>
      </c>
      <c r="D87">
        <f>'Trajectory16A-32'!Q$12-E87</f>
        <v>-302.66287648572143</v>
      </c>
      <c r="E87">
        <v>5716.1303961707599</v>
      </c>
    </row>
    <row r="88" spans="1:5" x14ac:dyDescent="0.35">
      <c r="A88">
        <v>86</v>
      </c>
      <c r="B88">
        <v>6049.2840384001502</v>
      </c>
      <c r="C88">
        <v>-2060.1229259010702</v>
      </c>
      <c r="D88">
        <f>'Trajectory16A-32'!Q$12-E88</f>
        <v>-302.66287648572143</v>
      </c>
      <c r="E88">
        <v>5716.1303961707599</v>
      </c>
    </row>
    <row r="89" spans="1:5" x14ac:dyDescent="0.35">
      <c r="A89">
        <v>87</v>
      </c>
      <c r="B89">
        <v>6049.2840384001502</v>
      </c>
      <c r="C89">
        <v>-2060.1229259010702</v>
      </c>
      <c r="D89">
        <f>'Trajectory16A-32'!Q$12-E89</f>
        <v>-302.66287648572143</v>
      </c>
      <c r="E89">
        <v>5716.1303961707599</v>
      </c>
    </row>
    <row r="90" spans="1:5" x14ac:dyDescent="0.35">
      <c r="A90">
        <v>88</v>
      </c>
      <c r="B90">
        <v>5950.3113280862299</v>
      </c>
      <c r="C90">
        <v>-2042.80751752438</v>
      </c>
      <c r="D90">
        <f>'Trajectory16A-32'!Q$12-E90</f>
        <v>-291.34934593996149</v>
      </c>
      <c r="E90">
        <v>5704.816865625</v>
      </c>
    </row>
    <row r="91" spans="1:5" x14ac:dyDescent="0.35">
      <c r="A91">
        <v>89</v>
      </c>
      <c r="B91">
        <v>5950.3113280862299</v>
      </c>
      <c r="C91">
        <v>-2042.80751752438</v>
      </c>
      <c r="D91">
        <f>'Trajectory16A-32'!Q$12-E91</f>
        <v>-291.34934593996149</v>
      </c>
      <c r="E91">
        <v>5704.816865625</v>
      </c>
    </row>
    <row r="92" spans="1:5" x14ac:dyDescent="0.35">
      <c r="A92">
        <v>90</v>
      </c>
      <c r="B92">
        <v>5950.3113280862299</v>
      </c>
      <c r="C92">
        <v>-2042.80751752438</v>
      </c>
      <c r="D92">
        <f>'Trajectory16A-32'!Q$12-E92</f>
        <v>-291.34934593996149</v>
      </c>
      <c r="E92">
        <v>5704.816865625</v>
      </c>
    </row>
    <row r="93" spans="1:5" x14ac:dyDescent="0.35">
      <c r="A93">
        <v>91</v>
      </c>
      <c r="B93">
        <v>5850.3615979661699</v>
      </c>
      <c r="C93">
        <v>-2031.2996953435299</v>
      </c>
      <c r="D93">
        <f>'Trajectory16A-32'!Q$12-E93</f>
        <v>-285.04718694564144</v>
      </c>
      <c r="E93">
        <v>5698.5147066306799</v>
      </c>
    </row>
    <row r="94" spans="1:5" x14ac:dyDescent="0.35">
      <c r="A94">
        <v>92</v>
      </c>
      <c r="B94">
        <v>5850.3615979661699</v>
      </c>
      <c r="C94">
        <v>-2031.2996953435299</v>
      </c>
      <c r="D94">
        <f>'Trajectory16A-32'!Q$12-E94</f>
        <v>-285.04718694564144</v>
      </c>
      <c r="E94">
        <v>5698.5147066306799</v>
      </c>
    </row>
    <row r="95" spans="1:5" x14ac:dyDescent="0.35">
      <c r="A95">
        <v>93</v>
      </c>
      <c r="B95">
        <v>5850.3615979661699</v>
      </c>
      <c r="C95">
        <v>-2031.2996953435299</v>
      </c>
      <c r="D95">
        <f>'Trajectory16A-32'!Q$12-E95</f>
        <v>-285.04718694564144</v>
      </c>
      <c r="E95">
        <v>5698.5147066306799</v>
      </c>
    </row>
    <row r="96" spans="1:5" x14ac:dyDescent="0.35">
      <c r="A96">
        <v>94</v>
      </c>
      <c r="B96">
        <v>5751.2817274245199</v>
      </c>
      <c r="C96">
        <v>-2033.28621021398</v>
      </c>
      <c r="D96">
        <f>'Trajectory16A-32'!Q$12-E96</f>
        <v>-281.36144535788117</v>
      </c>
      <c r="E96">
        <v>5694.8289650429197</v>
      </c>
    </row>
    <row r="97" spans="1:5" x14ac:dyDescent="0.35">
      <c r="A97">
        <v>95</v>
      </c>
      <c r="B97">
        <v>5751.2817274245199</v>
      </c>
      <c r="C97">
        <v>-2033.28621021398</v>
      </c>
      <c r="D97">
        <f>'Trajectory16A-32'!Q$12-E97</f>
        <v>-281.36144535788117</v>
      </c>
      <c r="E97">
        <v>5694.8289650429197</v>
      </c>
    </row>
    <row r="98" spans="1:5" x14ac:dyDescent="0.35">
      <c r="A98">
        <v>96</v>
      </c>
      <c r="B98">
        <v>5751.2817274245199</v>
      </c>
      <c r="C98">
        <v>-2033.28621021398</v>
      </c>
      <c r="D98">
        <f>'Trajectory16A-32'!Q$12-E98</f>
        <v>-281.36144535788117</v>
      </c>
      <c r="E98">
        <v>5694.8289650429197</v>
      </c>
    </row>
    <row r="99" spans="1:5" x14ac:dyDescent="0.35">
      <c r="A99">
        <v>97</v>
      </c>
      <c r="B99">
        <v>5652.5473489301003</v>
      </c>
      <c r="C99">
        <v>-2032.3654568469799</v>
      </c>
      <c r="D99">
        <f>'Trajectory16A-32'!Q$12-E99</f>
        <v>-277.76341702752143</v>
      </c>
      <c r="E99">
        <v>5691.2309367125599</v>
      </c>
    </row>
    <row r="100" spans="1:5" x14ac:dyDescent="0.35">
      <c r="A100">
        <v>98</v>
      </c>
      <c r="B100">
        <v>5652.5473489301003</v>
      </c>
      <c r="C100">
        <v>-2032.3654568469799</v>
      </c>
      <c r="D100">
        <f>'Trajectory16A-32'!Q$12-E100</f>
        <v>-277.76341702752143</v>
      </c>
      <c r="E100">
        <v>5691.2309367125599</v>
      </c>
    </row>
    <row r="101" spans="1:5" x14ac:dyDescent="0.35">
      <c r="A101">
        <v>99</v>
      </c>
      <c r="B101">
        <v>5652.5473489301003</v>
      </c>
      <c r="C101">
        <v>-2032.3654568469799</v>
      </c>
      <c r="D101">
        <f>'Trajectory16A-32'!Q$12-E101</f>
        <v>-277.76341702752143</v>
      </c>
      <c r="E101">
        <v>5691.2309367125599</v>
      </c>
    </row>
    <row r="102" spans="1:5" x14ac:dyDescent="0.35">
      <c r="A102">
        <v>100</v>
      </c>
      <c r="B102">
        <v>5552.0368096936299</v>
      </c>
      <c r="C102">
        <v>-2034.3220456699601</v>
      </c>
      <c r="D102">
        <f>'Trajectory16A-32'!Q$12-E102</f>
        <v>-270.80244567616137</v>
      </c>
      <c r="E102">
        <v>5684.2699653611999</v>
      </c>
    </row>
    <row r="103" spans="1:5" x14ac:dyDescent="0.35">
      <c r="A103">
        <v>101</v>
      </c>
      <c r="B103">
        <v>5552.0368096936299</v>
      </c>
      <c r="C103">
        <v>-2034.3220456699601</v>
      </c>
      <c r="D103">
        <f>'Trajectory16A-32'!Q$12-E103</f>
        <v>-270.80244567616137</v>
      </c>
      <c r="E103">
        <v>5684.2699653611999</v>
      </c>
    </row>
    <row r="104" spans="1:5" x14ac:dyDescent="0.35">
      <c r="A104">
        <v>102</v>
      </c>
      <c r="B104">
        <v>5552.0368096936299</v>
      </c>
      <c r="C104">
        <v>-2034.3220456699601</v>
      </c>
      <c r="D104">
        <f>'Trajectory16A-32'!Q$12-E104</f>
        <v>-270.80244567616137</v>
      </c>
      <c r="E104">
        <v>5684.2699653611999</v>
      </c>
    </row>
    <row r="105" spans="1:5" x14ac:dyDescent="0.35">
      <c r="A105">
        <v>103</v>
      </c>
      <c r="B105">
        <v>5451.9906377226298</v>
      </c>
      <c r="C105">
        <v>-2027.5458941068</v>
      </c>
      <c r="D105">
        <f>'Trajectory16A-32'!Q$12-E105</f>
        <v>-266.51476509276108</v>
      </c>
      <c r="E105">
        <v>5679.9822847777996</v>
      </c>
    </row>
    <row r="106" spans="1:5" x14ac:dyDescent="0.35">
      <c r="A106">
        <v>104</v>
      </c>
      <c r="B106">
        <v>5451.9906377226298</v>
      </c>
      <c r="C106">
        <v>-2027.5458941068</v>
      </c>
      <c r="D106">
        <f>'Trajectory16A-32'!Q$12-E106</f>
        <v>-266.51476509276108</v>
      </c>
      <c r="E106">
        <v>5679.9822847777996</v>
      </c>
    </row>
    <row r="107" spans="1:5" x14ac:dyDescent="0.35">
      <c r="A107">
        <v>105</v>
      </c>
      <c r="B107">
        <v>5451.9906377226298</v>
      </c>
      <c r="C107">
        <v>-2027.5458941068</v>
      </c>
      <c r="D107">
        <f>'Trajectory16A-32'!Q$12-E107</f>
        <v>-266.51476509276108</v>
      </c>
      <c r="E107">
        <v>5679.9822847777996</v>
      </c>
    </row>
    <row r="108" spans="1:5" x14ac:dyDescent="0.35">
      <c r="A108">
        <v>106</v>
      </c>
      <c r="B108">
        <v>5248.5949919586001</v>
      </c>
      <c r="C108">
        <v>-2021.57412938482</v>
      </c>
      <c r="D108">
        <f>'Trajectory16A-32'!Q$12-E108</f>
        <v>-255.80077196775164</v>
      </c>
      <c r="E108">
        <v>5669.2682916527901</v>
      </c>
    </row>
    <row r="109" spans="1:5" x14ac:dyDescent="0.35">
      <c r="A109">
        <v>107</v>
      </c>
      <c r="B109">
        <v>5248.5949919586001</v>
      </c>
      <c r="C109">
        <v>-2021.57412938482</v>
      </c>
      <c r="D109">
        <f>'Trajectory16A-32'!Q$12-E109</f>
        <v>-255.80077196775164</v>
      </c>
      <c r="E109">
        <v>5669.2682916527901</v>
      </c>
    </row>
    <row r="110" spans="1:5" x14ac:dyDescent="0.35">
      <c r="A110">
        <v>108</v>
      </c>
      <c r="B110">
        <v>5248.5949919586001</v>
      </c>
      <c r="C110">
        <v>-2021.57412938482</v>
      </c>
      <c r="D110">
        <f>'Trajectory16A-32'!Q$12-E110</f>
        <v>-255.80077196775164</v>
      </c>
      <c r="E110">
        <v>5669.2682916527901</v>
      </c>
    </row>
    <row r="111" spans="1:5" x14ac:dyDescent="0.35">
      <c r="A111">
        <v>109</v>
      </c>
      <c r="B111">
        <v>5150.5889027028497</v>
      </c>
      <c r="C111">
        <v>-2013.0172495521899</v>
      </c>
      <c r="D111">
        <f>'Trajectory16A-32'!Q$12-E111</f>
        <v>-246.0968215259918</v>
      </c>
      <c r="E111">
        <v>5659.5643412110303</v>
      </c>
    </row>
    <row r="112" spans="1:5" x14ac:dyDescent="0.35">
      <c r="A112">
        <v>110</v>
      </c>
      <c r="B112">
        <v>5150.5889027028497</v>
      </c>
      <c r="C112">
        <v>-2013.0172495521899</v>
      </c>
      <c r="D112">
        <f>'Trajectory16A-32'!Q$12-E112</f>
        <v>-246.0968215259918</v>
      </c>
      <c r="E112">
        <v>5659.5643412110303</v>
      </c>
    </row>
    <row r="113" spans="1:5" x14ac:dyDescent="0.35">
      <c r="A113">
        <v>111</v>
      </c>
      <c r="B113">
        <v>5150.5889027028497</v>
      </c>
      <c r="C113">
        <v>-2013.0172495521899</v>
      </c>
      <c r="D113">
        <f>'Trajectory16A-32'!Q$12-E113</f>
        <v>-246.0968215259918</v>
      </c>
      <c r="E113">
        <v>5659.5643412110303</v>
      </c>
    </row>
    <row r="114" spans="1:5" x14ac:dyDescent="0.35">
      <c r="A114">
        <v>112</v>
      </c>
      <c r="B114">
        <v>5050.0634309961297</v>
      </c>
      <c r="C114">
        <v>-2015.7001044646399</v>
      </c>
      <c r="D114">
        <f>'Trajectory16A-32'!Q$12-E114</f>
        <v>-239.99851424424105</v>
      </c>
      <c r="E114">
        <v>5653.4660339292795</v>
      </c>
    </row>
    <row r="115" spans="1:5" x14ac:dyDescent="0.35">
      <c r="A115">
        <v>113</v>
      </c>
      <c r="B115">
        <v>5050.0634309961297</v>
      </c>
      <c r="C115">
        <v>-2015.7001044646399</v>
      </c>
      <c r="D115">
        <f>'Trajectory16A-32'!Q$12-E115</f>
        <v>-239.99851424424105</v>
      </c>
      <c r="E115">
        <v>5653.4660339292795</v>
      </c>
    </row>
    <row r="116" spans="1:5" x14ac:dyDescent="0.35">
      <c r="A116">
        <v>114</v>
      </c>
      <c r="B116">
        <v>5050.0634309961297</v>
      </c>
      <c r="C116">
        <v>-2015.7001044646399</v>
      </c>
      <c r="D116">
        <f>'Trajectory16A-32'!Q$12-E116</f>
        <v>-239.99851424424105</v>
      </c>
      <c r="E116">
        <v>5653.4660339292795</v>
      </c>
    </row>
    <row r="117" spans="1:5" x14ac:dyDescent="0.35">
      <c r="A117">
        <v>115</v>
      </c>
      <c r="B117">
        <v>4951.7638318754798</v>
      </c>
      <c r="C117">
        <v>-2007.5007315012799</v>
      </c>
      <c r="D117">
        <f>'Trajectory16A-32'!Q$12-E117</f>
        <v>-236.61754956912137</v>
      </c>
      <c r="E117">
        <v>5650.0850692541599</v>
      </c>
    </row>
    <row r="118" spans="1:5" x14ac:dyDescent="0.35">
      <c r="A118">
        <v>116</v>
      </c>
      <c r="B118">
        <v>4951.7638318754798</v>
      </c>
      <c r="C118">
        <v>-2007.5007315012799</v>
      </c>
      <c r="D118">
        <f>'Trajectory16A-32'!Q$12-E118</f>
        <v>-236.61754956912137</v>
      </c>
      <c r="E118">
        <v>5650.0850692541599</v>
      </c>
    </row>
    <row r="119" spans="1:5" x14ac:dyDescent="0.35">
      <c r="A119">
        <v>117</v>
      </c>
      <c r="B119">
        <v>4951.7638318754798</v>
      </c>
      <c r="C119">
        <v>-2007.5007315012799</v>
      </c>
      <c r="D119">
        <f>'Trajectory16A-32'!Q$12-E119</f>
        <v>-236.61754956912137</v>
      </c>
      <c r="E119">
        <v>5650.0850692541599</v>
      </c>
    </row>
    <row r="120" spans="1:5" x14ac:dyDescent="0.35">
      <c r="A120">
        <v>118</v>
      </c>
      <c r="B120">
        <v>4854.7461521715304</v>
      </c>
      <c r="C120">
        <v>-2006.61204112101</v>
      </c>
      <c r="D120">
        <f>'Trajectory16A-32'!Q$12-E120</f>
        <v>-227.21597118428144</v>
      </c>
      <c r="E120">
        <v>5640.6834908693199</v>
      </c>
    </row>
    <row r="121" spans="1:5" x14ac:dyDescent="0.35">
      <c r="A121">
        <v>119</v>
      </c>
      <c r="B121">
        <v>4854.7461521715304</v>
      </c>
      <c r="C121">
        <v>-2006.61204112101</v>
      </c>
      <c r="D121">
        <f>'Trajectory16A-32'!Q$12-E121</f>
        <v>-227.21597118428144</v>
      </c>
      <c r="E121">
        <v>5640.6834908693199</v>
      </c>
    </row>
    <row r="122" spans="1:5" x14ac:dyDescent="0.35">
      <c r="A122">
        <v>120</v>
      </c>
      <c r="B122">
        <v>4854.7461521715304</v>
      </c>
      <c r="C122">
        <v>-2006.61204112101</v>
      </c>
      <c r="D122">
        <f>'Trajectory16A-32'!Q$12-E122</f>
        <v>-227.21597118428144</v>
      </c>
      <c r="E122">
        <v>5640.6834908693199</v>
      </c>
    </row>
    <row r="123" spans="1:5" x14ac:dyDescent="0.35">
      <c r="A123">
        <v>121</v>
      </c>
      <c r="B123">
        <v>4766.6324216200201</v>
      </c>
      <c r="C123">
        <v>-1962.1956673641901</v>
      </c>
      <c r="D123">
        <f>'Trajectory16A-32'!Q$12-E123</f>
        <v>-225.83106628432142</v>
      </c>
      <c r="E123">
        <v>5639.2985859693599</v>
      </c>
    </row>
    <row r="124" spans="1:5" x14ac:dyDescent="0.35">
      <c r="A124">
        <v>122</v>
      </c>
      <c r="B124">
        <v>4766.6324216200201</v>
      </c>
      <c r="C124">
        <v>-1962.1956673641901</v>
      </c>
      <c r="D124">
        <f>'Trajectory16A-32'!Q$12-E124</f>
        <v>-225.83106628432142</v>
      </c>
      <c r="E124">
        <v>5639.2985859693599</v>
      </c>
    </row>
    <row r="125" spans="1:5" x14ac:dyDescent="0.35">
      <c r="A125">
        <v>123</v>
      </c>
      <c r="B125">
        <v>4766.6324216200201</v>
      </c>
      <c r="C125">
        <v>-1962.1956673641901</v>
      </c>
      <c r="D125">
        <f>'Trajectory16A-32'!Q$12-E125</f>
        <v>-225.83106628432142</v>
      </c>
      <c r="E125">
        <v>5639.2985859693599</v>
      </c>
    </row>
    <row r="126" spans="1:5" x14ac:dyDescent="0.35">
      <c r="A126">
        <v>124</v>
      </c>
      <c r="B126">
        <v>4701.7920421507697</v>
      </c>
      <c r="C126">
        <v>-1885.47257154716</v>
      </c>
      <c r="D126">
        <f>'Trajectory16A-32'!Q$12-E126</f>
        <v>-222.71362852052152</v>
      </c>
      <c r="E126">
        <v>5636.18114820556</v>
      </c>
    </row>
    <row r="127" spans="1:5" x14ac:dyDescent="0.35">
      <c r="A127">
        <v>125</v>
      </c>
      <c r="B127">
        <v>4701.7920421507697</v>
      </c>
      <c r="C127">
        <v>-1885.47257154716</v>
      </c>
      <c r="D127">
        <f>'Trajectory16A-32'!Q$12-E127</f>
        <v>-222.71362852052152</v>
      </c>
      <c r="E127">
        <v>5636.18114820556</v>
      </c>
    </row>
    <row r="128" spans="1:5" x14ac:dyDescent="0.35">
      <c r="A128">
        <v>126</v>
      </c>
      <c r="B128">
        <v>4701.7920421507697</v>
      </c>
      <c r="C128">
        <v>-1885.47257154716</v>
      </c>
      <c r="D128">
        <f>'Trajectory16A-32'!Q$12-E128</f>
        <v>-222.71362852052152</v>
      </c>
      <c r="E128">
        <v>5636.18114820556</v>
      </c>
    </row>
    <row r="129" spans="1:5" x14ac:dyDescent="0.35">
      <c r="A129">
        <v>127</v>
      </c>
      <c r="B129">
        <v>4619.7287290528002</v>
      </c>
      <c r="C129">
        <v>-1825.1525656809799</v>
      </c>
      <c r="D129">
        <f>'Trajectory16A-32'!Q$12-E129</f>
        <v>-216.44430745376121</v>
      </c>
      <c r="E129">
        <v>5629.9118271387997</v>
      </c>
    </row>
    <row r="130" spans="1:5" x14ac:dyDescent="0.35">
      <c r="A130">
        <v>128</v>
      </c>
      <c r="B130">
        <v>4619.7287290528002</v>
      </c>
      <c r="C130">
        <v>-1825.1525656809799</v>
      </c>
      <c r="D130">
        <f>'Trajectory16A-32'!Q$12-E130</f>
        <v>-216.44430745376121</v>
      </c>
      <c r="E130">
        <v>5629.9118271387997</v>
      </c>
    </row>
    <row r="131" spans="1:5" x14ac:dyDescent="0.35">
      <c r="A131">
        <v>129</v>
      </c>
      <c r="B131">
        <v>4619.7287290528002</v>
      </c>
      <c r="C131">
        <v>-1825.1525656809799</v>
      </c>
      <c r="D131">
        <f>'Trajectory16A-32'!Q$12-E131</f>
        <v>-216.44430745376121</v>
      </c>
      <c r="E131">
        <v>5629.9118271387997</v>
      </c>
    </row>
    <row r="132" spans="1:5" x14ac:dyDescent="0.35">
      <c r="A132">
        <v>130</v>
      </c>
      <c r="B132">
        <v>4537.5467293280899</v>
      </c>
      <c r="C132">
        <v>-1770.6577565999701</v>
      </c>
      <c r="D132">
        <f>'Trajectory16A-32'!Q$12-E132</f>
        <v>-213.41417612320129</v>
      </c>
      <c r="E132">
        <v>5626.8816958082398</v>
      </c>
    </row>
    <row r="133" spans="1:5" x14ac:dyDescent="0.35">
      <c r="A133">
        <v>131</v>
      </c>
      <c r="B133">
        <v>4537.5467293280899</v>
      </c>
      <c r="C133">
        <v>-1770.6577565999701</v>
      </c>
      <c r="D133">
        <f>'Trajectory16A-32'!Q$12-E133</f>
        <v>-213.41417612320129</v>
      </c>
      <c r="E133">
        <v>5626.8816958082398</v>
      </c>
    </row>
    <row r="134" spans="1:5" x14ac:dyDescent="0.35">
      <c r="A134">
        <v>132</v>
      </c>
      <c r="B134">
        <v>4537.5467293280899</v>
      </c>
      <c r="C134">
        <v>-1770.6577565999701</v>
      </c>
      <c r="D134">
        <f>'Trajectory16A-32'!Q$12-E134</f>
        <v>-213.41417612320129</v>
      </c>
      <c r="E134">
        <v>5626.8816958082398</v>
      </c>
    </row>
    <row r="135" spans="1:5" x14ac:dyDescent="0.35">
      <c r="A135">
        <v>133</v>
      </c>
      <c r="B135">
        <v>4455.6958373267598</v>
      </c>
      <c r="C135">
        <v>-1713.9839773072799</v>
      </c>
      <c r="D135">
        <f>'Trajectory16A-32'!Q$12-E135</f>
        <v>-211.18663340099192</v>
      </c>
      <c r="E135">
        <v>5624.6541530860304</v>
      </c>
    </row>
    <row r="136" spans="1:5" x14ac:dyDescent="0.35">
      <c r="A136">
        <v>134</v>
      </c>
      <c r="B136">
        <v>4455.6958373267598</v>
      </c>
      <c r="C136">
        <v>-1713.9839773072799</v>
      </c>
      <c r="D136">
        <f>'Trajectory16A-32'!Q$12-E136</f>
        <v>-211.18663340099192</v>
      </c>
      <c r="E136">
        <v>5624.6541530860304</v>
      </c>
    </row>
    <row r="137" spans="1:5" x14ac:dyDescent="0.35">
      <c r="A137">
        <v>135</v>
      </c>
      <c r="B137">
        <v>4455.6958373267598</v>
      </c>
      <c r="C137">
        <v>-1713.9839773072799</v>
      </c>
      <c r="D137">
        <f>'Trajectory16A-32'!Q$12-E137</f>
        <v>-211.18663340099192</v>
      </c>
      <c r="E137">
        <v>5624.6541530860304</v>
      </c>
    </row>
    <row r="138" spans="1:5" x14ac:dyDescent="0.35">
      <c r="A138">
        <v>136</v>
      </c>
      <c r="B138">
        <v>4376.8330164112303</v>
      </c>
      <c r="C138">
        <v>-1651.17886636861</v>
      </c>
      <c r="D138">
        <f>'Trajectory16A-32'!Q$12-E138</f>
        <v>-205.18204003300161</v>
      </c>
      <c r="E138">
        <v>5618.6495597180401</v>
      </c>
    </row>
    <row r="139" spans="1:5" x14ac:dyDescent="0.35">
      <c r="A139">
        <v>137</v>
      </c>
      <c r="B139">
        <v>4376.8330164112303</v>
      </c>
      <c r="C139">
        <v>-1651.17886636861</v>
      </c>
      <c r="D139">
        <f>'Trajectory16A-32'!Q$12-E139</f>
        <v>-205.18204003300161</v>
      </c>
      <c r="E139">
        <v>5618.6495597180401</v>
      </c>
    </row>
    <row r="140" spans="1:5" x14ac:dyDescent="0.35">
      <c r="A140">
        <v>138</v>
      </c>
      <c r="B140">
        <v>4376.8330164112303</v>
      </c>
      <c r="C140">
        <v>-1651.17886636861</v>
      </c>
      <c r="D140">
        <f>'Trajectory16A-32'!Q$12-E140</f>
        <v>-205.18204003300161</v>
      </c>
      <c r="E140">
        <v>5618.6495597180401</v>
      </c>
    </row>
    <row r="141" spans="1:5" x14ac:dyDescent="0.35">
      <c r="A141">
        <v>139</v>
      </c>
      <c r="B141">
        <v>4275.1758912502501</v>
      </c>
      <c r="C141">
        <v>-1639.26580560502</v>
      </c>
      <c r="D141">
        <f>'Trajectory16A-32'!Q$12-E141</f>
        <v>-200.54192505512128</v>
      </c>
      <c r="E141">
        <v>5614.0094447401598</v>
      </c>
    </row>
    <row r="142" spans="1:5" x14ac:dyDescent="0.35">
      <c r="A142">
        <v>140</v>
      </c>
      <c r="B142">
        <v>4275.1758912502501</v>
      </c>
      <c r="C142">
        <v>-1639.26580560502</v>
      </c>
      <c r="D142">
        <f>'Trajectory16A-32'!Q$12-E142</f>
        <v>-200.54192505512128</v>
      </c>
      <c r="E142">
        <v>5614.0094447401598</v>
      </c>
    </row>
    <row r="143" spans="1:5" x14ac:dyDescent="0.35">
      <c r="A143">
        <v>141</v>
      </c>
      <c r="B143">
        <v>4275.1758912502501</v>
      </c>
      <c r="C143">
        <v>-1639.26580560502</v>
      </c>
      <c r="D143">
        <f>'Trajectory16A-32'!Q$12-E143</f>
        <v>-200.54192505512128</v>
      </c>
      <c r="E143">
        <v>5614.0094447401598</v>
      </c>
    </row>
    <row r="144" spans="1:5" x14ac:dyDescent="0.35">
      <c r="A144">
        <v>142</v>
      </c>
      <c r="B144">
        <v>4173.3177870906002</v>
      </c>
      <c r="C144">
        <v>-1637.18282586085</v>
      </c>
      <c r="D144">
        <f>'Trajectory16A-32'!Q$12-E144</f>
        <v>-196.83576351920146</v>
      </c>
      <c r="E144">
        <v>5610.30328320424</v>
      </c>
    </row>
    <row r="145" spans="1:5" x14ac:dyDescent="0.35">
      <c r="A145">
        <v>143</v>
      </c>
      <c r="B145">
        <v>4173.3177870906002</v>
      </c>
      <c r="C145">
        <v>-1637.18282586085</v>
      </c>
      <c r="D145">
        <f>'Trajectory16A-32'!Q$12-E145</f>
        <v>-196.83576351920146</v>
      </c>
      <c r="E145">
        <v>5610.30328320424</v>
      </c>
    </row>
    <row r="146" spans="1:5" x14ac:dyDescent="0.35">
      <c r="A146">
        <v>144</v>
      </c>
      <c r="B146">
        <v>4173.3177870906002</v>
      </c>
      <c r="C146">
        <v>-1637.18282586085</v>
      </c>
      <c r="D146">
        <f>'Trajectory16A-32'!Q$12-E146</f>
        <v>-196.83576351920146</v>
      </c>
      <c r="E146">
        <v>5610.30328320424</v>
      </c>
    </row>
    <row r="147" spans="1:5" x14ac:dyDescent="0.35">
      <c r="A147">
        <v>145</v>
      </c>
      <c r="B147">
        <v>4075.4057529176298</v>
      </c>
      <c r="C147">
        <v>-1638.09412339762</v>
      </c>
      <c r="D147">
        <f>'Trajectory16A-32'!Q$12-E147</f>
        <v>-193.38631458992131</v>
      </c>
      <c r="E147">
        <v>5606.8538342749598</v>
      </c>
    </row>
    <row r="148" spans="1:5" x14ac:dyDescent="0.35">
      <c r="A148">
        <v>146</v>
      </c>
      <c r="B148">
        <v>4075.4057529176298</v>
      </c>
      <c r="C148">
        <v>-1638.09412339762</v>
      </c>
      <c r="D148">
        <f>'Trajectory16A-32'!Q$12-E148</f>
        <v>-193.38631458992131</v>
      </c>
      <c r="E148">
        <v>5606.8538342749598</v>
      </c>
    </row>
    <row r="149" spans="1:5" x14ac:dyDescent="0.35">
      <c r="A149">
        <v>147</v>
      </c>
      <c r="B149">
        <v>4075.4057529176298</v>
      </c>
      <c r="C149">
        <v>-1638.09412339762</v>
      </c>
      <c r="D149">
        <f>'Trajectory16A-32'!Q$12-E149</f>
        <v>-193.38631458992131</v>
      </c>
      <c r="E149">
        <v>5606.8538342749598</v>
      </c>
    </row>
    <row r="150" spans="1:5" x14ac:dyDescent="0.35">
      <c r="A150">
        <v>148</v>
      </c>
      <c r="B150">
        <v>3978.06287386655</v>
      </c>
      <c r="C150">
        <v>-1625.17542425325</v>
      </c>
      <c r="D150">
        <f>'Trajectory16A-32'!Q$12-E150</f>
        <v>-188.20113069695162</v>
      </c>
      <c r="E150">
        <v>5601.6686503819901</v>
      </c>
    </row>
    <row r="151" spans="1:5" x14ac:dyDescent="0.35">
      <c r="A151">
        <v>149</v>
      </c>
      <c r="B151">
        <v>3978.06287386655</v>
      </c>
      <c r="C151">
        <v>-1625.17542425325</v>
      </c>
      <c r="D151">
        <f>'Trajectory16A-32'!Q$12-E151</f>
        <v>-188.20113069695162</v>
      </c>
      <c r="E151">
        <v>5601.6686503819901</v>
      </c>
    </row>
    <row r="152" spans="1:5" x14ac:dyDescent="0.35">
      <c r="A152">
        <v>150</v>
      </c>
      <c r="B152">
        <v>3978.06287386655</v>
      </c>
      <c r="C152">
        <v>-1625.17542425325</v>
      </c>
      <c r="D152">
        <f>'Trajectory16A-32'!Q$12-E152</f>
        <v>-188.20113069695162</v>
      </c>
      <c r="E152">
        <v>5601.6686503819901</v>
      </c>
    </row>
    <row r="153" spans="1:5" x14ac:dyDescent="0.35">
      <c r="A153">
        <v>151</v>
      </c>
      <c r="B153">
        <v>3877.4386648910399</v>
      </c>
      <c r="C153">
        <v>-1618.74561091747</v>
      </c>
      <c r="D153">
        <f>'Trajectory16A-32'!Q$12-E153</f>
        <v>-187.66567136224148</v>
      </c>
      <c r="E153">
        <v>5601.13319104728</v>
      </c>
    </row>
    <row r="154" spans="1:5" x14ac:dyDescent="0.35">
      <c r="A154">
        <v>152</v>
      </c>
      <c r="B154">
        <v>3877.4386648910399</v>
      </c>
      <c r="C154">
        <v>-1618.74561091747</v>
      </c>
      <c r="D154">
        <f>'Trajectory16A-32'!Q$12-E154</f>
        <v>-187.66567136224148</v>
      </c>
      <c r="E154">
        <v>5601.13319104728</v>
      </c>
    </row>
    <row r="155" spans="1:5" x14ac:dyDescent="0.35">
      <c r="A155">
        <v>153</v>
      </c>
      <c r="B155">
        <v>3877.4386648910399</v>
      </c>
      <c r="C155">
        <v>-1618.74561091747</v>
      </c>
      <c r="D155">
        <f>'Trajectory16A-32'!Q$12-E155</f>
        <v>-187.66567136224148</v>
      </c>
      <c r="E155">
        <v>5601.13319104728</v>
      </c>
    </row>
    <row r="156" spans="1:5" x14ac:dyDescent="0.35">
      <c r="A156">
        <v>154</v>
      </c>
      <c r="B156">
        <v>3778.66532595442</v>
      </c>
      <c r="C156">
        <v>-1605.7968948727701</v>
      </c>
      <c r="D156">
        <f>'Trajectory16A-32'!Q$12-E156</f>
        <v>-187.5439193898319</v>
      </c>
      <c r="E156">
        <v>5601.0114390748704</v>
      </c>
    </row>
    <row r="157" spans="1:5" x14ac:dyDescent="0.35">
      <c r="A157">
        <v>155</v>
      </c>
      <c r="B157">
        <v>3778.66532595442</v>
      </c>
      <c r="C157">
        <v>-1605.7968948727701</v>
      </c>
      <c r="D157">
        <f>'Trajectory16A-32'!Q$12-E157</f>
        <v>-187.5439193898319</v>
      </c>
      <c r="E157">
        <v>5601.0114390748704</v>
      </c>
    </row>
    <row r="158" spans="1:5" x14ac:dyDescent="0.35">
      <c r="A158">
        <v>156</v>
      </c>
      <c r="B158">
        <v>3778.66532595442</v>
      </c>
      <c r="C158">
        <v>-1605.7968948727701</v>
      </c>
      <c r="D158">
        <f>'Trajectory16A-32'!Q$12-E158</f>
        <v>-187.5439193898319</v>
      </c>
      <c r="E158">
        <v>5601.0114390748704</v>
      </c>
    </row>
    <row r="159" spans="1:5" x14ac:dyDescent="0.35">
      <c r="A159">
        <v>157</v>
      </c>
      <c r="B159">
        <v>3678.9488291602702</v>
      </c>
      <c r="C159">
        <v>-1582.9938982921799</v>
      </c>
      <c r="D159">
        <f>'Trajectory16A-32'!Q$12-E159</f>
        <v>-182.55738051636126</v>
      </c>
      <c r="E159">
        <v>5596.0249002013998</v>
      </c>
    </row>
    <row r="160" spans="1:5" x14ac:dyDescent="0.35">
      <c r="A160">
        <v>158</v>
      </c>
      <c r="B160">
        <v>3678.9488291602702</v>
      </c>
      <c r="C160">
        <v>-1582.9938982921799</v>
      </c>
      <c r="D160">
        <f>'Trajectory16A-32'!Q$12-E160</f>
        <v>-182.55738051636126</v>
      </c>
      <c r="E160">
        <v>5596.0249002013998</v>
      </c>
    </row>
    <row r="161" spans="1:5" x14ac:dyDescent="0.35">
      <c r="A161">
        <v>159</v>
      </c>
      <c r="B161">
        <v>3678.9488291602702</v>
      </c>
      <c r="C161">
        <v>-1582.9938982921799</v>
      </c>
      <c r="D161">
        <f>'Trajectory16A-32'!Q$12-E161</f>
        <v>-182.55738051636126</v>
      </c>
      <c r="E161">
        <v>5596.0249002013998</v>
      </c>
    </row>
    <row r="162" spans="1:5" x14ac:dyDescent="0.35">
      <c r="A162">
        <v>160</v>
      </c>
      <c r="B162">
        <v>3579.6304227957799</v>
      </c>
      <c r="C162">
        <v>-1554.7349989848799</v>
      </c>
      <c r="D162">
        <f>'Trajectory16A-32'!Q$12-E162</f>
        <v>-178.97977541500131</v>
      </c>
      <c r="E162">
        <v>5592.4472951000398</v>
      </c>
    </row>
    <row r="163" spans="1:5" x14ac:dyDescent="0.35">
      <c r="A163">
        <v>161</v>
      </c>
      <c r="B163">
        <v>3579.6304227957799</v>
      </c>
      <c r="C163">
        <v>-1554.7349989848799</v>
      </c>
      <c r="D163">
        <f>'Trajectory16A-32'!Q$12-E163</f>
        <v>-178.97977541500131</v>
      </c>
      <c r="E163">
        <v>5592.4472951000398</v>
      </c>
    </row>
    <row r="164" spans="1:5" x14ac:dyDescent="0.35">
      <c r="A164">
        <v>162</v>
      </c>
      <c r="B164">
        <v>3579.6304227957799</v>
      </c>
      <c r="C164">
        <v>-1554.7349989848799</v>
      </c>
      <c r="D164">
        <f>'Trajectory16A-32'!Q$12-E164</f>
        <v>-178.97977541500131</v>
      </c>
      <c r="E164">
        <v>5592.4472951000398</v>
      </c>
    </row>
    <row r="165" spans="1:5" x14ac:dyDescent="0.35">
      <c r="A165">
        <v>163</v>
      </c>
      <c r="B165">
        <v>3481.9245323488199</v>
      </c>
      <c r="C165">
        <v>-1531.6081588688701</v>
      </c>
      <c r="D165">
        <f>'Trajectory16A-32'!Q$12-E165</f>
        <v>-171.47693724840155</v>
      </c>
      <c r="E165">
        <v>5584.9444569334401</v>
      </c>
    </row>
    <row r="166" spans="1:5" x14ac:dyDescent="0.35">
      <c r="A166">
        <v>164</v>
      </c>
      <c r="B166">
        <v>3481.9245323488199</v>
      </c>
      <c r="C166">
        <v>-1531.6081588688701</v>
      </c>
      <c r="D166">
        <f>'Trajectory16A-32'!Q$12-E166</f>
        <v>-171.47693724840155</v>
      </c>
      <c r="E166">
        <v>5584.9444569334401</v>
      </c>
    </row>
    <row r="167" spans="1:5" x14ac:dyDescent="0.35">
      <c r="A167">
        <v>165</v>
      </c>
      <c r="B167">
        <v>3481.9245323488199</v>
      </c>
      <c r="C167">
        <v>-1531.6081588688701</v>
      </c>
      <c r="D167">
        <f>'Trajectory16A-32'!Q$12-E167</f>
        <v>-171.47693724840155</v>
      </c>
      <c r="E167">
        <v>5584.9444569334401</v>
      </c>
    </row>
    <row r="168" spans="1:5" x14ac:dyDescent="0.35">
      <c r="A168">
        <v>166</v>
      </c>
      <c r="B168">
        <v>3386.3036460100102</v>
      </c>
      <c r="C168">
        <v>-1504.5169615503801</v>
      </c>
      <c r="D168">
        <f>'Trajectory16A-32'!Q$12-E168</f>
        <v>-164.64372180664122</v>
      </c>
      <c r="E168">
        <v>5578.1112414916797</v>
      </c>
    </row>
    <row r="169" spans="1:5" x14ac:dyDescent="0.35">
      <c r="A169">
        <v>167</v>
      </c>
      <c r="B169">
        <v>3386.3036460100102</v>
      </c>
      <c r="C169">
        <v>-1504.5169615503801</v>
      </c>
      <c r="D169">
        <f>'Trajectory16A-32'!Q$12-E169</f>
        <v>-164.64372180664122</v>
      </c>
      <c r="E169">
        <v>5578.1112414916797</v>
      </c>
    </row>
    <row r="170" spans="1:5" x14ac:dyDescent="0.35">
      <c r="A170">
        <v>168</v>
      </c>
      <c r="B170">
        <v>3386.3036460100102</v>
      </c>
      <c r="C170">
        <v>-1504.5169615503801</v>
      </c>
      <c r="D170">
        <f>'Trajectory16A-32'!Q$12-E170</f>
        <v>-164.64372180664122</v>
      </c>
      <c r="E170">
        <v>5578.1112414916797</v>
      </c>
    </row>
    <row r="171" spans="1:5" x14ac:dyDescent="0.35">
      <c r="A171">
        <v>169</v>
      </c>
      <c r="B171">
        <v>3302.7093758566798</v>
      </c>
      <c r="C171">
        <v>-1449.2606914450801</v>
      </c>
      <c r="D171">
        <f>'Trajectory16A-32'!Q$12-E171</f>
        <v>-164.88321656496191</v>
      </c>
      <c r="E171">
        <v>5578.3507362500004</v>
      </c>
    </row>
    <row r="172" spans="1:5" x14ac:dyDescent="0.35">
      <c r="A172">
        <v>170</v>
      </c>
      <c r="B172">
        <v>3302.7093758566798</v>
      </c>
      <c r="C172">
        <v>-1449.2606914450801</v>
      </c>
      <c r="D172">
        <f>'Trajectory16A-32'!Q$12-E172</f>
        <v>-164.88321656496191</v>
      </c>
      <c r="E172">
        <v>5578.3507362500004</v>
      </c>
    </row>
    <row r="173" spans="1:5" x14ac:dyDescent="0.35">
      <c r="A173">
        <v>171</v>
      </c>
      <c r="B173">
        <v>3302.7093758566798</v>
      </c>
      <c r="C173">
        <v>-1449.2606914450801</v>
      </c>
      <c r="D173">
        <f>'Trajectory16A-32'!Q$12-E173</f>
        <v>-164.88321656496191</v>
      </c>
      <c r="E173">
        <v>5578.3507362500004</v>
      </c>
    </row>
    <row r="174" spans="1:5" x14ac:dyDescent="0.35">
      <c r="A174">
        <v>172</v>
      </c>
      <c r="B174">
        <v>3235.7895748261099</v>
      </c>
      <c r="C174">
        <v>-1376.4977731445299</v>
      </c>
      <c r="D174">
        <f>'Trajectory16A-32'!Q$12-E174</f>
        <v>-154.03906267464117</v>
      </c>
      <c r="E174">
        <v>5567.5065823596797</v>
      </c>
    </row>
    <row r="175" spans="1:5" x14ac:dyDescent="0.35">
      <c r="A175">
        <v>173</v>
      </c>
      <c r="B175">
        <v>3235.7895748261099</v>
      </c>
      <c r="C175">
        <v>-1376.4977731445299</v>
      </c>
      <c r="D175">
        <f>'Trajectory16A-32'!Q$12-E175</f>
        <v>-154.03906267464117</v>
      </c>
      <c r="E175">
        <v>5567.5065823596797</v>
      </c>
    </row>
    <row r="176" spans="1:5" x14ac:dyDescent="0.35">
      <c r="A176">
        <v>174</v>
      </c>
      <c r="B176">
        <v>3235.7895748261099</v>
      </c>
      <c r="C176">
        <v>-1376.4977731445299</v>
      </c>
      <c r="D176">
        <f>'Trajectory16A-32'!Q$12-E176</f>
        <v>-154.03906267464117</v>
      </c>
      <c r="E176">
        <v>5567.5065823596797</v>
      </c>
    </row>
    <row r="177" spans="1:5" x14ac:dyDescent="0.35">
      <c r="A177">
        <v>175</v>
      </c>
      <c r="B177">
        <v>3158.9035002391101</v>
      </c>
      <c r="C177">
        <v>-1315.18628020702</v>
      </c>
      <c r="D177">
        <f>'Trajectory16A-32'!Q$12-E177</f>
        <v>-151.19075549688114</v>
      </c>
      <c r="E177">
        <v>5564.6582751819196</v>
      </c>
    </row>
    <row r="178" spans="1:5" x14ac:dyDescent="0.35">
      <c r="A178">
        <v>176</v>
      </c>
      <c r="B178">
        <v>3158.9035002391101</v>
      </c>
      <c r="C178">
        <v>-1315.18628020702</v>
      </c>
      <c r="D178">
        <f>'Trajectory16A-32'!Q$12-E178</f>
        <v>-151.19075549688114</v>
      </c>
      <c r="E178">
        <v>5564.6582751819196</v>
      </c>
    </row>
    <row r="179" spans="1:5" x14ac:dyDescent="0.35">
      <c r="A179">
        <v>177</v>
      </c>
      <c r="B179">
        <v>3158.9035002391101</v>
      </c>
      <c r="C179">
        <v>-1315.18628020702</v>
      </c>
      <c r="D179">
        <f>'Trajectory16A-32'!Q$12-E179</f>
        <v>-151.19075549688114</v>
      </c>
      <c r="E179">
        <v>5564.6582751819196</v>
      </c>
    </row>
    <row r="180" spans="1:5" x14ac:dyDescent="0.35">
      <c r="A180">
        <v>178</v>
      </c>
      <c r="B180">
        <v>3072.9766110503601</v>
      </c>
      <c r="C180">
        <v>-1262.06689082913</v>
      </c>
      <c r="D180">
        <f>'Trajectory16A-32'!Q$12-E180</f>
        <v>-149.63203497456107</v>
      </c>
      <c r="E180">
        <v>5563.0995546595996</v>
      </c>
    </row>
    <row r="181" spans="1:5" x14ac:dyDescent="0.35">
      <c r="A181">
        <v>179</v>
      </c>
      <c r="B181">
        <v>3072.9766110503601</v>
      </c>
      <c r="C181">
        <v>-1262.06689082913</v>
      </c>
      <c r="D181">
        <f>'Trajectory16A-32'!Q$12-E181</f>
        <v>-149.63203497456107</v>
      </c>
      <c r="E181">
        <v>5563.0995546595996</v>
      </c>
    </row>
    <row r="182" spans="1:5" x14ac:dyDescent="0.35">
      <c r="A182">
        <v>180</v>
      </c>
      <c r="B182">
        <v>3072.9766110503601</v>
      </c>
      <c r="C182">
        <v>-1262.06689082913</v>
      </c>
      <c r="D182">
        <f>'Trajectory16A-32'!Q$12-E182</f>
        <v>-149.63203497456107</v>
      </c>
      <c r="E182">
        <v>5563.0995546595996</v>
      </c>
    </row>
    <row r="183" spans="1:5" x14ac:dyDescent="0.35">
      <c r="A183">
        <v>181</v>
      </c>
      <c r="B183">
        <v>2987.8486992152598</v>
      </c>
      <c r="C183">
        <v>-1211.8775384272301</v>
      </c>
      <c r="D183">
        <f>'Trajectory16A-32'!Q$12-E183</f>
        <v>-139.57565341916143</v>
      </c>
      <c r="E183">
        <v>5553.0431731041999</v>
      </c>
    </row>
    <row r="184" spans="1:5" x14ac:dyDescent="0.35">
      <c r="A184">
        <v>182</v>
      </c>
      <c r="B184">
        <v>2987.8486992152598</v>
      </c>
      <c r="C184">
        <v>-1211.8775384272301</v>
      </c>
      <c r="D184">
        <f>'Trajectory16A-32'!Q$12-E184</f>
        <v>-139.57565341916143</v>
      </c>
      <c r="E184">
        <v>5553.0431731041999</v>
      </c>
    </row>
    <row r="185" spans="1:5" x14ac:dyDescent="0.35">
      <c r="A185">
        <v>183</v>
      </c>
      <c r="B185">
        <v>2987.8486992152598</v>
      </c>
      <c r="C185">
        <v>-1211.8775384272301</v>
      </c>
      <c r="D185">
        <f>'Trajectory16A-32'!Q$12-E185</f>
        <v>-139.57565341916143</v>
      </c>
      <c r="E185">
        <v>5553.0431731041999</v>
      </c>
    </row>
    <row r="186" spans="1:5" x14ac:dyDescent="0.35">
      <c r="A186">
        <v>184</v>
      </c>
      <c r="B186">
        <v>2904.5273559603302</v>
      </c>
      <c r="C186">
        <v>-1157.3539887673201</v>
      </c>
      <c r="D186">
        <f>'Trajectory16A-32'!Q$12-E186</f>
        <v>-135.63359948724155</v>
      </c>
      <c r="E186">
        <v>5549.1011191722801</v>
      </c>
    </row>
    <row r="187" spans="1:5" x14ac:dyDescent="0.35">
      <c r="A187">
        <v>185</v>
      </c>
      <c r="B187">
        <v>2904.5273559603302</v>
      </c>
      <c r="C187">
        <v>-1157.3539887673201</v>
      </c>
      <c r="D187">
        <f>'Trajectory16A-32'!Q$12-E187</f>
        <v>-135.63359948724155</v>
      </c>
      <c r="E187">
        <v>5549.1011191722801</v>
      </c>
    </row>
    <row r="188" spans="1:5" x14ac:dyDescent="0.35">
      <c r="A188">
        <v>186</v>
      </c>
      <c r="B188">
        <v>2904.5273559603302</v>
      </c>
      <c r="C188">
        <v>-1157.3539887673201</v>
      </c>
      <c r="D188">
        <f>'Trajectory16A-32'!Q$12-E188</f>
        <v>-135.63359948724155</v>
      </c>
      <c r="E188">
        <v>5549.1011191722801</v>
      </c>
    </row>
    <row r="189" spans="1:5" x14ac:dyDescent="0.35">
      <c r="A189">
        <v>187</v>
      </c>
      <c r="B189">
        <v>2817.0365304623701</v>
      </c>
      <c r="C189">
        <v>-1110.75805605198</v>
      </c>
      <c r="D189">
        <f>'Trajectory16A-32'!Q$12-E189</f>
        <v>-130.37472464704115</v>
      </c>
      <c r="E189">
        <v>5543.8422443320796</v>
      </c>
    </row>
    <row r="190" spans="1:5" x14ac:dyDescent="0.35">
      <c r="A190">
        <v>188</v>
      </c>
      <c r="B190">
        <v>2817.0365304623701</v>
      </c>
      <c r="C190">
        <v>-1110.75805605198</v>
      </c>
      <c r="D190">
        <f>'Trajectory16A-32'!Q$12-E190</f>
        <v>-130.37472464704115</v>
      </c>
      <c r="E190">
        <v>5543.8422443320796</v>
      </c>
    </row>
    <row r="191" spans="1:5" x14ac:dyDescent="0.35">
      <c r="A191">
        <v>189</v>
      </c>
      <c r="B191">
        <v>2817.0365304623701</v>
      </c>
      <c r="C191">
        <v>-1110.75805605198</v>
      </c>
      <c r="D191">
        <f>'Trajectory16A-32'!Q$12-E191</f>
        <v>-130.37472464704115</v>
      </c>
      <c r="E191">
        <v>5543.8422443320796</v>
      </c>
    </row>
    <row r="192" spans="1:5" x14ac:dyDescent="0.35">
      <c r="A192">
        <v>190</v>
      </c>
      <c r="B192">
        <v>2726.2344984984302</v>
      </c>
      <c r="C192">
        <v>-1072.10730373304</v>
      </c>
      <c r="D192">
        <f>'Trajectory16A-32'!Q$12-E192</f>
        <v>-133.42047277600159</v>
      </c>
      <c r="E192">
        <v>5546.8879924610401</v>
      </c>
    </row>
    <row r="193" spans="1:5" x14ac:dyDescent="0.35">
      <c r="A193">
        <v>191</v>
      </c>
      <c r="B193">
        <v>2726.2344984984302</v>
      </c>
      <c r="C193">
        <v>-1072.10730373304</v>
      </c>
      <c r="D193">
        <f>'Trajectory16A-32'!Q$12-E193</f>
        <v>-133.42047277600159</v>
      </c>
      <c r="E193">
        <v>5546.8879924610401</v>
      </c>
    </row>
    <row r="194" spans="1:5" x14ac:dyDescent="0.35">
      <c r="A194">
        <v>192</v>
      </c>
      <c r="B194">
        <v>2726.2344984984302</v>
      </c>
      <c r="C194">
        <v>-1072.10730373304</v>
      </c>
      <c r="D194">
        <f>'Trajectory16A-32'!Q$12-E194</f>
        <v>-133.42047277600159</v>
      </c>
      <c r="E194">
        <v>5546.8879924610401</v>
      </c>
    </row>
    <row r="195" spans="1:5" x14ac:dyDescent="0.35">
      <c r="A195">
        <v>193</v>
      </c>
      <c r="B195">
        <v>2637.5624622504301</v>
      </c>
      <c r="C195">
        <v>-1027.3077437316699</v>
      </c>
      <c r="D195">
        <f>'Trajectory16A-32'!Q$12-E195</f>
        <v>-127.35300210940113</v>
      </c>
      <c r="E195">
        <v>5540.8205217944396</v>
      </c>
    </row>
    <row r="196" spans="1:5" x14ac:dyDescent="0.35">
      <c r="A196">
        <v>194</v>
      </c>
      <c r="B196">
        <v>2637.5624622504301</v>
      </c>
      <c r="C196">
        <v>-1027.3077437316699</v>
      </c>
      <c r="D196">
        <f>'Trajectory16A-32'!Q$12-E196</f>
        <v>-127.35300210940113</v>
      </c>
      <c r="E196">
        <v>5540.8205217944396</v>
      </c>
    </row>
    <row r="197" spans="1:5" x14ac:dyDescent="0.35">
      <c r="A197">
        <v>195</v>
      </c>
      <c r="B197">
        <v>2637.5624622504301</v>
      </c>
      <c r="C197">
        <v>-1027.3077437316699</v>
      </c>
      <c r="D197">
        <f>'Trajectory16A-32'!Q$12-E197</f>
        <v>-127.35300210940113</v>
      </c>
      <c r="E197">
        <v>5540.8205217944396</v>
      </c>
    </row>
    <row r="198" spans="1:5" x14ac:dyDescent="0.35">
      <c r="A198">
        <v>196</v>
      </c>
      <c r="B198">
        <v>2555.9217205198702</v>
      </c>
      <c r="C198">
        <v>-974.63871600862603</v>
      </c>
      <c r="D198">
        <f>'Trajectory16A-32'!Q$12-E198</f>
        <v>-119.05518360240148</v>
      </c>
      <c r="E198">
        <v>5532.52270328744</v>
      </c>
    </row>
    <row r="199" spans="1:5" x14ac:dyDescent="0.35">
      <c r="A199">
        <v>197</v>
      </c>
      <c r="B199">
        <v>2555.9217205198702</v>
      </c>
      <c r="C199">
        <v>-974.63871600862603</v>
      </c>
      <c r="D199">
        <f>'Trajectory16A-32'!Q$12-E199</f>
        <v>-119.05518360240148</v>
      </c>
      <c r="E199">
        <v>5532.52270328744</v>
      </c>
    </row>
    <row r="200" spans="1:5" x14ac:dyDescent="0.35">
      <c r="A200">
        <v>198</v>
      </c>
      <c r="B200">
        <v>2555.9217205198702</v>
      </c>
      <c r="C200">
        <v>-974.63871600862603</v>
      </c>
      <c r="D200">
        <f>'Trajectory16A-32'!Q$12-E200</f>
        <v>-119.05518360240148</v>
      </c>
      <c r="E200">
        <v>5532.52270328744</v>
      </c>
    </row>
    <row r="201" spans="1:5" x14ac:dyDescent="0.35">
      <c r="A201">
        <v>199</v>
      </c>
      <c r="B201">
        <v>2472.8507439493501</v>
      </c>
      <c r="C201">
        <v>-921.94007159426496</v>
      </c>
      <c r="D201">
        <f>'Trajectory16A-32'!Q$12-E201</f>
        <v>-113.17554430664131</v>
      </c>
      <c r="E201">
        <v>5526.6430639916798</v>
      </c>
    </row>
    <row r="202" spans="1:5" x14ac:dyDescent="0.35">
      <c r="A202">
        <v>200</v>
      </c>
      <c r="B202">
        <v>2472.8507439493501</v>
      </c>
      <c r="C202">
        <v>-921.94007159426496</v>
      </c>
      <c r="D202">
        <f>'Trajectory16A-32'!Q$12-E202</f>
        <v>-113.17554430664131</v>
      </c>
      <c r="E202">
        <v>5526.6430639916798</v>
      </c>
    </row>
    <row r="203" spans="1:5" x14ac:dyDescent="0.35">
      <c r="A203">
        <v>201</v>
      </c>
      <c r="B203">
        <v>2472.8507439493501</v>
      </c>
      <c r="C203">
        <v>-921.94007159426496</v>
      </c>
      <c r="D203">
        <f>'Trajectory16A-32'!Q$12-E203</f>
        <v>-113.17554430664131</v>
      </c>
      <c r="E203">
        <v>5526.6430639916798</v>
      </c>
    </row>
    <row r="204" spans="1:5" x14ac:dyDescent="0.35">
      <c r="A204">
        <v>202</v>
      </c>
      <c r="B204">
        <v>2384.5479156648098</v>
      </c>
      <c r="C204">
        <v>-873.14048295022803</v>
      </c>
      <c r="D204">
        <f>'Trajectory16A-32'!Q$12-E204</f>
        <v>-109.7453210997619</v>
      </c>
      <c r="E204">
        <v>5523.2128407848004</v>
      </c>
    </row>
    <row r="205" spans="1:5" x14ac:dyDescent="0.35">
      <c r="A205">
        <v>203</v>
      </c>
      <c r="B205">
        <v>2384.5479156648098</v>
      </c>
      <c r="C205">
        <v>-873.14048295022803</v>
      </c>
      <c r="D205">
        <f>'Trajectory16A-32'!Q$12-E205</f>
        <v>-109.7453210997619</v>
      </c>
      <c r="E205">
        <v>5523.2128407848004</v>
      </c>
    </row>
    <row r="206" spans="1:5" x14ac:dyDescent="0.35">
      <c r="A206">
        <v>204</v>
      </c>
      <c r="B206">
        <v>2384.5479156648098</v>
      </c>
      <c r="C206">
        <v>-873.14048295022803</v>
      </c>
      <c r="D206">
        <f>'Trajectory16A-32'!Q$12-E206</f>
        <v>-109.7453210997619</v>
      </c>
      <c r="E206">
        <v>5523.2128407848004</v>
      </c>
    </row>
    <row r="207" spans="1:5" x14ac:dyDescent="0.35">
      <c r="A207">
        <v>205</v>
      </c>
      <c r="B207">
        <v>2293.2497919560201</v>
      </c>
      <c r="C207">
        <v>-830.83552196308403</v>
      </c>
      <c r="D207">
        <f>'Trajectory16A-32'!Q$12-E207</f>
        <v>-105.64307031232147</v>
      </c>
      <c r="E207">
        <v>5519.11058999736</v>
      </c>
    </row>
    <row r="208" spans="1:5" x14ac:dyDescent="0.35">
      <c r="A208">
        <v>206</v>
      </c>
      <c r="B208">
        <v>2293.2497919560201</v>
      </c>
      <c r="C208">
        <v>-830.83552196308403</v>
      </c>
      <c r="D208">
        <f>'Trajectory16A-32'!Q$12-E208</f>
        <v>-105.64307031232147</v>
      </c>
      <c r="E208">
        <v>5519.11058999736</v>
      </c>
    </row>
    <row r="209" spans="1:5" x14ac:dyDescent="0.35">
      <c r="A209">
        <v>207</v>
      </c>
      <c r="B209">
        <v>2293.2497919560201</v>
      </c>
      <c r="C209">
        <v>-830.83552196308403</v>
      </c>
      <c r="D209">
        <f>'Trajectory16A-32'!Q$12-E209</f>
        <v>-105.64307031232147</v>
      </c>
      <c r="E209">
        <v>5519.11058999736</v>
      </c>
    </row>
    <row r="210" spans="1:5" x14ac:dyDescent="0.35">
      <c r="A210">
        <v>208</v>
      </c>
      <c r="B210">
        <v>2200.77013950631</v>
      </c>
      <c r="C210">
        <v>-790.32720156737696</v>
      </c>
      <c r="D210">
        <f>'Trajectory16A-32'!Q$12-E210</f>
        <v>-102.40668241348158</v>
      </c>
      <c r="E210">
        <v>5515.8742020985201</v>
      </c>
    </row>
    <row r="211" spans="1:5" x14ac:dyDescent="0.35">
      <c r="A211">
        <v>209</v>
      </c>
      <c r="B211">
        <v>2200.77013950631</v>
      </c>
      <c r="C211">
        <v>-790.32720156737696</v>
      </c>
      <c r="D211">
        <f>'Trajectory16A-32'!Q$12-E211</f>
        <v>-102.40668241348158</v>
      </c>
      <c r="E211">
        <v>5515.8742020985201</v>
      </c>
    </row>
    <row r="212" spans="1:5" x14ac:dyDescent="0.35">
      <c r="A212">
        <v>210</v>
      </c>
      <c r="B212">
        <v>2200.77013950631</v>
      </c>
      <c r="C212">
        <v>-790.32720156737696</v>
      </c>
      <c r="D212">
        <f>'Trajectory16A-32'!Q$12-E212</f>
        <v>-102.40668241348158</v>
      </c>
      <c r="E212">
        <v>5515.8742020985201</v>
      </c>
    </row>
    <row r="213" spans="1:5" x14ac:dyDescent="0.35">
      <c r="A213">
        <v>211</v>
      </c>
      <c r="B213">
        <v>2107.86261430275</v>
      </c>
      <c r="C213">
        <v>-756.73042374011197</v>
      </c>
      <c r="D213">
        <f>'Trajectory16A-32'!Q$12-E213</f>
        <v>-96.902705859401067</v>
      </c>
      <c r="E213">
        <v>5510.3702255444396</v>
      </c>
    </row>
    <row r="214" spans="1:5" x14ac:dyDescent="0.35">
      <c r="A214">
        <v>212</v>
      </c>
      <c r="B214">
        <v>2107.86261430275</v>
      </c>
      <c r="C214">
        <v>-756.73042374011197</v>
      </c>
      <c r="D214">
        <f>'Trajectory16A-32'!Q$12-E214</f>
        <v>-96.902705859401067</v>
      </c>
      <c r="E214">
        <v>5510.3702255444396</v>
      </c>
    </row>
    <row r="215" spans="1:5" x14ac:dyDescent="0.35">
      <c r="A215">
        <v>213</v>
      </c>
      <c r="B215">
        <v>2107.86261430275</v>
      </c>
      <c r="C215">
        <v>-756.73042374011197</v>
      </c>
      <c r="D215">
        <f>'Trajectory16A-32'!Q$12-E215</f>
        <v>-96.902705859401067</v>
      </c>
      <c r="E215">
        <v>5510.3702255444396</v>
      </c>
    </row>
    <row r="216" spans="1:5" x14ac:dyDescent="0.35">
      <c r="A216">
        <v>214</v>
      </c>
      <c r="B216">
        <v>2010.2654126375601</v>
      </c>
      <c r="C216">
        <v>-728.50068618158696</v>
      </c>
      <c r="D216">
        <f>'Trajectory16A-32'!Q$12-E216</f>
        <v>-91.180058038481548</v>
      </c>
      <c r="E216">
        <v>5504.64757772352</v>
      </c>
    </row>
    <row r="217" spans="1:5" x14ac:dyDescent="0.35">
      <c r="A217">
        <v>215</v>
      </c>
      <c r="B217">
        <v>2010.2654126375601</v>
      </c>
      <c r="C217">
        <v>-728.50068618158696</v>
      </c>
      <c r="D217">
        <f>'Trajectory16A-32'!Q$12-E217</f>
        <v>-91.180058038481548</v>
      </c>
      <c r="E217">
        <v>5504.64757772352</v>
      </c>
    </row>
    <row r="218" spans="1:5" x14ac:dyDescent="0.35">
      <c r="A218">
        <v>216</v>
      </c>
      <c r="B218">
        <v>2010.2654126375601</v>
      </c>
      <c r="C218">
        <v>-728.50068618158696</v>
      </c>
      <c r="D218">
        <f>'Trajectory16A-32'!Q$12-E218</f>
        <v>-91.180058038481548</v>
      </c>
      <c r="E218">
        <v>5504.64757772352</v>
      </c>
    </row>
    <row r="219" spans="1:5" x14ac:dyDescent="0.35">
      <c r="A219">
        <v>217</v>
      </c>
      <c r="B219">
        <v>1914.9572741930299</v>
      </c>
      <c r="C219">
        <v>-700.31759191128299</v>
      </c>
      <c r="D219">
        <f>'Trajectory16A-32'!Q$12-E219</f>
        <v>-85.626019146841827</v>
      </c>
      <c r="E219">
        <v>5499.0935388318803</v>
      </c>
    </row>
    <row r="220" spans="1:5" x14ac:dyDescent="0.35">
      <c r="A220">
        <v>218</v>
      </c>
      <c r="B220">
        <v>1914.9572741930299</v>
      </c>
      <c r="C220">
        <v>-700.31759191128299</v>
      </c>
      <c r="D220">
        <f>'Trajectory16A-32'!Q$12-E220</f>
        <v>-85.626019146841827</v>
      </c>
      <c r="E220">
        <v>5499.0935388318803</v>
      </c>
    </row>
    <row r="221" spans="1:5" x14ac:dyDescent="0.35">
      <c r="A221">
        <v>219</v>
      </c>
      <c r="B221">
        <v>1914.9572741930299</v>
      </c>
      <c r="C221">
        <v>-700.31759191128299</v>
      </c>
      <c r="D221">
        <f>'Trajectory16A-32'!Q$12-E221</f>
        <v>-85.626019146841827</v>
      </c>
      <c r="E221">
        <v>5499.0935388318803</v>
      </c>
    </row>
    <row r="222" spans="1:5" x14ac:dyDescent="0.35">
      <c r="A222">
        <v>220</v>
      </c>
      <c r="B222">
        <v>1823.8493117152</v>
      </c>
      <c r="C222">
        <v>-662.750032521648</v>
      </c>
      <c r="D222">
        <f>'Trajectory16A-32'!Q$12-E222</f>
        <v>-79.170871302481828</v>
      </c>
      <c r="E222">
        <v>5492.6383909875203</v>
      </c>
    </row>
    <row r="223" spans="1:5" x14ac:dyDescent="0.35">
      <c r="A223">
        <v>221</v>
      </c>
      <c r="B223">
        <v>1823.8493117152</v>
      </c>
      <c r="C223">
        <v>-662.750032521648</v>
      </c>
      <c r="D223">
        <f>'Trajectory16A-32'!Q$12-E223</f>
        <v>-79.170871302481828</v>
      </c>
      <c r="E223">
        <v>5492.6383909875203</v>
      </c>
    </row>
    <row r="224" spans="1:5" x14ac:dyDescent="0.35">
      <c r="A224">
        <v>222</v>
      </c>
      <c r="B224">
        <v>1823.8493117152</v>
      </c>
      <c r="C224">
        <v>-662.750032521648</v>
      </c>
      <c r="D224">
        <f>'Trajectory16A-32'!Q$12-E224</f>
        <v>-79.170871302481828</v>
      </c>
      <c r="E224">
        <v>5492.6383909875203</v>
      </c>
    </row>
    <row r="225" spans="1:5" x14ac:dyDescent="0.35">
      <c r="A225">
        <v>223</v>
      </c>
      <c r="B225">
        <v>1731.0249473886699</v>
      </c>
      <c r="C225">
        <v>-625.14687771929698</v>
      </c>
      <c r="D225">
        <f>'Trajectory16A-32'!Q$12-E225</f>
        <v>-73.345296969071569</v>
      </c>
      <c r="E225">
        <v>5486.8128166541101</v>
      </c>
    </row>
    <row r="226" spans="1:5" x14ac:dyDescent="0.35">
      <c r="A226">
        <v>224</v>
      </c>
      <c r="B226">
        <v>1731.0249473886699</v>
      </c>
      <c r="C226">
        <v>-625.14687771929698</v>
      </c>
      <c r="D226">
        <f>'Trajectory16A-32'!Q$12-E226</f>
        <v>-73.345296969071569</v>
      </c>
      <c r="E226">
        <v>5486.8128166541101</v>
      </c>
    </row>
    <row r="227" spans="1:5" x14ac:dyDescent="0.35">
      <c r="A227">
        <v>225</v>
      </c>
      <c r="B227">
        <v>1731.0249473886699</v>
      </c>
      <c r="C227">
        <v>-625.14687771929698</v>
      </c>
      <c r="D227">
        <f>'Trajectory16A-32'!Q$12-E227</f>
        <v>-73.345296969071569</v>
      </c>
      <c r="E227">
        <v>5486.8128166541101</v>
      </c>
    </row>
    <row r="228" spans="1:5" x14ac:dyDescent="0.35">
      <c r="A228">
        <v>226</v>
      </c>
      <c r="B228">
        <v>1634.57300439297</v>
      </c>
      <c r="C228">
        <v>-596.93923130711403</v>
      </c>
      <c r="D228">
        <f>'Trajectory16A-32'!Q$12-E228</f>
        <v>-71.895513458121059</v>
      </c>
      <c r="E228">
        <v>5485.3630331431596</v>
      </c>
    </row>
    <row r="229" spans="1:5" x14ac:dyDescent="0.35">
      <c r="A229">
        <v>227</v>
      </c>
      <c r="B229">
        <v>1634.57300439297</v>
      </c>
      <c r="C229">
        <v>-596.93923130711403</v>
      </c>
      <c r="D229">
        <f>'Trajectory16A-32'!Q$12-E229</f>
        <v>-71.895513458121059</v>
      </c>
      <c r="E229">
        <v>5485.3630331431596</v>
      </c>
    </row>
    <row r="230" spans="1:5" x14ac:dyDescent="0.35">
      <c r="A230">
        <v>228</v>
      </c>
      <c r="B230">
        <v>1634.57300439297</v>
      </c>
      <c r="C230">
        <v>-596.93923130711403</v>
      </c>
      <c r="D230">
        <f>'Trajectory16A-32'!Q$12-E230</f>
        <v>-71.895513458121059</v>
      </c>
      <c r="E230">
        <v>5485.3630331431596</v>
      </c>
    </row>
    <row r="231" spans="1:5" x14ac:dyDescent="0.35">
      <c r="A231">
        <v>229</v>
      </c>
      <c r="B231">
        <v>1541.2834018384499</v>
      </c>
      <c r="C231">
        <v>-568.06772687679802</v>
      </c>
      <c r="D231">
        <f>'Trajectory16A-32'!Q$12-E231</f>
        <v>-62.26805580096152</v>
      </c>
      <c r="E231">
        <v>5475.735575486</v>
      </c>
    </row>
    <row r="232" spans="1:5" x14ac:dyDescent="0.35">
      <c r="A232">
        <v>230</v>
      </c>
      <c r="B232">
        <v>1541.2834018384499</v>
      </c>
      <c r="C232">
        <v>-568.06772687679802</v>
      </c>
      <c r="D232">
        <f>'Trajectory16A-32'!Q$12-E232</f>
        <v>-62.26805580096152</v>
      </c>
      <c r="E232">
        <v>5475.735575486</v>
      </c>
    </row>
    <row r="233" spans="1:5" x14ac:dyDescent="0.35">
      <c r="A233">
        <v>231</v>
      </c>
      <c r="B233">
        <v>1541.2834018384499</v>
      </c>
      <c r="C233">
        <v>-568.06772687679802</v>
      </c>
      <c r="D233">
        <f>'Trajectory16A-32'!Q$12-E233</f>
        <v>-62.26805580096152</v>
      </c>
      <c r="E233">
        <v>5475.735575486</v>
      </c>
    </row>
    <row r="234" spans="1:5" x14ac:dyDescent="0.35">
      <c r="A234">
        <v>232</v>
      </c>
      <c r="B234">
        <v>1445.94632829907</v>
      </c>
      <c r="C234">
        <v>-541.33926738064497</v>
      </c>
      <c r="D234">
        <f>'Trajectory16A-32'!Q$12-E234</f>
        <v>-59.949601002361305</v>
      </c>
      <c r="E234">
        <v>5473.4171206873998</v>
      </c>
    </row>
    <row r="235" spans="1:5" x14ac:dyDescent="0.35">
      <c r="A235">
        <v>233</v>
      </c>
      <c r="B235">
        <v>1445.94632829907</v>
      </c>
      <c r="C235">
        <v>-541.33926738064497</v>
      </c>
      <c r="D235">
        <f>'Trajectory16A-32'!Q$12-E235</f>
        <v>-59.949601002361305</v>
      </c>
      <c r="E235">
        <v>5473.4171206873998</v>
      </c>
    </row>
    <row r="236" spans="1:5" x14ac:dyDescent="0.35">
      <c r="A236">
        <v>234</v>
      </c>
      <c r="B236">
        <v>1445.94632829907</v>
      </c>
      <c r="C236">
        <v>-541.33926738064497</v>
      </c>
      <c r="D236">
        <f>'Trajectory16A-32'!Q$12-E236</f>
        <v>-59.949601002361305</v>
      </c>
      <c r="E236">
        <v>5473.4171206873998</v>
      </c>
    </row>
    <row r="237" spans="1:5" x14ac:dyDescent="0.35">
      <c r="A237">
        <v>235</v>
      </c>
      <c r="B237">
        <v>1348.3280614693999</v>
      </c>
      <c r="C237">
        <v>-514.19930200479598</v>
      </c>
      <c r="D237">
        <f>'Trajectory16A-32'!Q$12-E237</f>
        <v>-59.267563578961926</v>
      </c>
      <c r="E237">
        <v>5472.7350832640004</v>
      </c>
    </row>
    <row r="238" spans="1:5" x14ac:dyDescent="0.35">
      <c r="A238">
        <v>236</v>
      </c>
      <c r="B238">
        <v>1348.3280614693999</v>
      </c>
      <c r="C238">
        <v>-514.19930200479598</v>
      </c>
      <c r="D238">
        <f>'Trajectory16A-32'!Q$12-E238</f>
        <v>-59.267563578961926</v>
      </c>
      <c r="E238">
        <v>5472.7350832640004</v>
      </c>
    </row>
    <row r="239" spans="1:5" x14ac:dyDescent="0.35">
      <c r="A239">
        <v>237</v>
      </c>
      <c r="B239">
        <v>1348.3280614693999</v>
      </c>
      <c r="C239">
        <v>-514.19930200479598</v>
      </c>
      <c r="D239">
        <f>'Trajectory16A-32'!Q$12-E239</f>
        <v>-59.267563578961926</v>
      </c>
      <c r="E239">
        <v>5472.7350832640004</v>
      </c>
    </row>
    <row r="240" spans="1:5" x14ac:dyDescent="0.35">
      <c r="A240">
        <v>238</v>
      </c>
      <c r="B240">
        <v>1254.4817797083399</v>
      </c>
      <c r="C240">
        <v>-484.586810434048</v>
      </c>
      <c r="D240">
        <f>'Trajectory16A-32'!Q$12-E240</f>
        <v>-53.567743842751952</v>
      </c>
      <c r="E240">
        <v>5467.0352635277904</v>
      </c>
    </row>
    <row r="241" spans="1:5" x14ac:dyDescent="0.35">
      <c r="A241">
        <v>239</v>
      </c>
      <c r="B241">
        <v>1254.4817797083399</v>
      </c>
      <c r="C241">
        <v>-484.586810434048</v>
      </c>
      <c r="D241">
        <f>'Trajectory16A-32'!Q$12-E241</f>
        <v>-53.567743842751952</v>
      </c>
      <c r="E241">
        <v>5467.0352635277904</v>
      </c>
    </row>
    <row r="242" spans="1:5" x14ac:dyDescent="0.35">
      <c r="A242">
        <v>240</v>
      </c>
      <c r="B242">
        <v>1254.4817797083399</v>
      </c>
      <c r="C242">
        <v>-484.586810434048</v>
      </c>
      <c r="D242">
        <f>'Trajectory16A-32'!Q$12-E242</f>
        <v>-53.567743842751952</v>
      </c>
      <c r="E242">
        <v>5467.0352635277904</v>
      </c>
    </row>
    <row r="243" spans="1:5" x14ac:dyDescent="0.35">
      <c r="A243">
        <v>241</v>
      </c>
      <c r="B243">
        <v>1159.27256093189</v>
      </c>
      <c r="C243">
        <v>-451.667721584471</v>
      </c>
      <c r="D243">
        <f>'Trajectory16A-32'!Q$12-E243</f>
        <v>-51.096300194121795</v>
      </c>
      <c r="E243">
        <v>5464.5638198791603</v>
      </c>
    </row>
    <row r="244" spans="1:5" x14ac:dyDescent="0.35">
      <c r="A244">
        <v>242</v>
      </c>
      <c r="B244">
        <v>1159.27256093189</v>
      </c>
      <c r="C244">
        <v>-451.667721584471</v>
      </c>
      <c r="D244">
        <f>'Trajectory16A-32'!Q$12-E244</f>
        <v>-51.096300194121795</v>
      </c>
      <c r="E244">
        <v>5464.5638198791603</v>
      </c>
    </row>
    <row r="245" spans="1:5" x14ac:dyDescent="0.35">
      <c r="A245">
        <v>243</v>
      </c>
      <c r="B245">
        <v>1159.27256093189</v>
      </c>
      <c r="C245">
        <v>-451.667721584471</v>
      </c>
      <c r="D245">
        <f>'Trajectory16A-32'!Q$12-E245</f>
        <v>-51.096300194121795</v>
      </c>
      <c r="E245">
        <v>5464.5638198791603</v>
      </c>
    </row>
    <row r="246" spans="1:5" x14ac:dyDescent="0.35">
      <c r="A246">
        <v>244</v>
      </c>
      <c r="B246">
        <v>1063.7624781898601</v>
      </c>
      <c r="C246">
        <v>-419.47057925662</v>
      </c>
      <c r="D246">
        <f>'Trajectory16A-32'!Q$12-E246</f>
        <v>-45.456155656681403</v>
      </c>
      <c r="E246">
        <v>5458.9236753417199</v>
      </c>
    </row>
    <row r="247" spans="1:5" x14ac:dyDescent="0.35">
      <c r="A247">
        <v>245</v>
      </c>
      <c r="B247">
        <v>1063.7624781898601</v>
      </c>
      <c r="C247">
        <v>-419.47057925662</v>
      </c>
      <c r="D247">
        <f>'Trajectory16A-32'!Q$12-E247</f>
        <v>-45.456155656681403</v>
      </c>
      <c r="E247">
        <v>5458.9236753417199</v>
      </c>
    </row>
    <row r="248" spans="1:5" x14ac:dyDescent="0.35">
      <c r="A248">
        <v>246</v>
      </c>
      <c r="B248">
        <v>1063.7624781898601</v>
      </c>
      <c r="C248">
        <v>-419.47057925662</v>
      </c>
      <c r="D248">
        <f>'Trajectory16A-32'!Q$12-E248</f>
        <v>-45.456155656681403</v>
      </c>
      <c r="E248">
        <v>5458.9236753417199</v>
      </c>
    </row>
    <row r="249" spans="1:5" x14ac:dyDescent="0.35">
      <c r="A249">
        <v>247</v>
      </c>
      <c r="B249">
        <v>964.35343898057795</v>
      </c>
      <c r="C249">
        <v>-395.93477084613198</v>
      </c>
      <c r="D249">
        <f>'Trajectory16A-32'!Q$12-E249</f>
        <v>-43.090040095401491</v>
      </c>
      <c r="E249">
        <v>5456.55755978044</v>
      </c>
    </row>
    <row r="250" spans="1:5" x14ac:dyDescent="0.35">
      <c r="A250">
        <v>248</v>
      </c>
      <c r="B250">
        <v>964.35343898057795</v>
      </c>
      <c r="C250">
        <v>-395.93477084613198</v>
      </c>
      <c r="D250">
        <f>'Trajectory16A-32'!Q$12-E250</f>
        <v>-43.090040095401491</v>
      </c>
      <c r="E250">
        <v>5456.55755978044</v>
      </c>
    </row>
    <row r="251" spans="1:5" x14ac:dyDescent="0.35">
      <c r="A251">
        <v>249</v>
      </c>
      <c r="B251">
        <v>964.35343898057795</v>
      </c>
      <c r="C251">
        <v>-395.93477084613198</v>
      </c>
      <c r="D251">
        <f>'Trajectory16A-32'!Q$12-E251</f>
        <v>-43.090040095401491</v>
      </c>
      <c r="E251">
        <v>5456.55755978044</v>
      </c>
    </row>
    <row r="252" spans="1:5" x14ac:dyDescent="0.35">
      <c r="A252">
        <v>250</v>
      </c>
      <c r="B252">
        <v>866.68504481342995</v>
      </c>
      <c r="C252">
        <v>-385.18303325095201</v>
      </c>
      <c r="D252">
        <f>'Trajectory16A-32'!Q$12-E252</f>
        <v>-37.110279405361325</v>
      </c>
      <c r="E252">
        <v>5450.5777990903998</v>
      </c>
    </row>
    <row r="253" spans="1:5" x14ac:dyDescent="0.35">
      <c r="A253">
        <v>251</v>
      </c>
      <c r="B253">
        <v>866.68504481342995</v>
      </c>
      <c r="C253">
        <v>-385.18303325095201</v>
      </c>
      <c r="D253">
        <f>'Trajectory16A-32'!Q$12-E253</f>
        <v>-37.110279405361325</v>
      </c>
      <c r="E253">
        <v>5450.5777990903998</v>
      </c>
    </row>
    <row r="254" spans="1:5" x14ac:dyDescent="0.35">
      <c r="A254">
        <v>252</v>
      </c>
      <c r="B254">
        <v>866.68504481342995</v>
      </c>
      <c r="C254">
        <v>-385.18303325095201</v>
      </c>
      <c r="D254">
        <f>'Trajectory16A-32'!Q$12-E254</f>
        <v>-37.110279405361325</v>
      </c>
      <c r="E254">
        <v>5450.5777990903998</v>
      </c>
    </row>
    <row r="255" spans="1:5" x14ac:dyDescent="0.35">
      <c r="A255">
        <v>253</v>
      </c>
      <c r="B255">
        <v>766.26189497772498</v>
      </c>
      <c r="C255">
        <v>-383.116148206643</v>
      </c>
      <c r="D255">
        <f>'Trajectory16A-32'!Q$12-E255</f>
        <v>-35.666499831591864</v>
      </c>
      <c r="E255">
        <v>5449.1340195166304</v>
      </c>
    </row>
    <row r="256" spans="1:5" x14ac:dyDescent="0.35">
      <c r="A256">
        <v>254</v>
      </c>
      <c r="B256">
        <v>766.26189497772498</v>
      </c>
      <c r="C256">
        <v>-383.116148206643</v>
      </c>
      <c r="D256">
        <f>'Trajectory16A-32'!Q$12-E256</f>
        <v>-35.666499831591864</v>
      </c>
      <c r="E256">
        <v>5449.1340195166304</v>
      </c>
    </row>
    <row r="257" spans="1:5" x14ac:dyDescent="0.35">
      <c r="A257">
        <v>255</v>
      </c>
      <c r="B257">
        <v>766.26189497772498</v>
      </c>
      <c r="C257">
        <v>-383.116148206643</v>
      </c>
      <c r="D257">
        <f>'Trajectory16A-32'!Q$12-E257</f>
        <v>-35.666499831591864</v>
      </c>
      <c r="E257">
        <v>5449.1340195166304</v>
      </c>
    </row>
    <row r="258" spans="1:5" x14ac:dyDescent="0.35">
      <c r="A258">
        <v>256</v>
      </c>
      <c r="B258">
        <v>672.15301614191503</v>
      </c>
      <c r="C258">
        <v>-352.40337640871701</v>
      </c>
      <c r="D258">
        <f>'Trajectory16A-32'!Q$12-E258</f>
        <v>-29.578202392681305</v>
      </c>
      <c r="E258">
        <v>5443.0457220777198</v>
      </c>
    </row>
    <row r="259" spans="1:5" x14ac:dyDescent="0.35">
      <c r="A259">
        <v>257</v>
      </c>
      <c r="B259">
        <v>672.15301614191503</v>
      </c>
      <c r="C259">
        <v>-352.40337640871701</v>
      </c>
      <c r="D259">
        <f>'Trajectory16A-32'!Q$12-E259</f>
        <v>-29.578202392681305</v>
      </c>
      <c r="E259">
        <v>5443.0457220777198</v>
      </c>
    </row>
    <row r="260" spans="1:5" x14ac:dyDescent="0.35">
      <c r="A260">
        <v>258</v>
      </c>
      <c r="B260">
        <v>672.15301614191503</v>
      </c>
      <c r="C260">
        <v>-352.40337640871701</v>
      </c>
      <c r="D260">
        <f>'Trajectory16A-32'!Q$12-E260</f>
        <v>-29.578202392681305</v>
      </c>
      <c r="E260">
        <v>5443.0457220777198</v>
      </c>
    </row>
    <row r="261" spans="1:5" x14ac:dyDescent="0.35">
      <c r="A261">
        <v>259</v>
      </c>
      <c r="B261">
        <v>594.06378136344404</v>
      </c>
      <c r="C261">
        <v>-294.33734886567697</v>
      </c>
      <c r="D261">
        <f>'Trajectory16A-32'!Q$12-E261</f>
        <v>-27.926568481561844</v>
      </c>
      <c r="E261">
        <v>5441.3940881666003</v>
      </c>
    </row>
    <row r="262" spans="1:5" x14ac:dyDescent="0.35">
      <c r="A262">
        <v>260</v>
      </c>
      <c r="B262">
        <v>594.06378136344404</v>
      </c>
      <c r="C262">
        <v>-294.33734886567697</v>
      </c>
      <c r="D262">
        <f>'Trajectory16A-32'!Q$12-E262</f>
        <v>-27.926568481561844</v>
      </c>
      <c r="E262">
        <v>5441.3940881666003</v>
      </c>
    </row>
    <row r="263" spans="1:5" x14ac:dyDescent="0.35">
      <c r="A263">
        <v>261</v>
      </c>
      <c r="B263">
        <v>594.06378136344404</v>
      </c>
      <c r="C263">
        <v>-294.33734886567697</v>
      </c>
      <c r="D263">
        <f>'Trajectory16A-32'!Q$12-E263</f>
        <v>-27.926568481561844</v>
      </c>
      <c r="E263">
        <v>5441.3940881666003</v>
      </c>
    </row>
    <row r="264" spans="1:5" x14ac:dyDescent="0.35">
      <c r="A264">
        <v>262</v>
      </c>
      <c r="B264">
        <v>530.33139864361704</v>
      </c>
      <c r="C264">
        <v>-220.175611467137</v>
      </c>
      <c r="D264">
        <f>'Trajectory16A-32'!Q$12-E264</f>
        <v>-24.683376120561661</v>
      </c>
      <c r="E264">
        <v>5438.1508958056002</v>
      </c>
    </row>
    <row r="265" spans="1:5" x14ac:dyDescent="0.35">
      <c r="A265">
        <v>263</v>
      </c>
      <c r="B265">
        <v>530.33139864361704</v>
      </c>
      <c r="C265">
        <v>-220.175611467137</v>
      </c>
      <c r="D265">
        <f>'Trajectory16A-32'!Q$12-E265</f>
        <v>-24.683376120561661</v>
      </c>
      <c r="E265">
        <v>5438.1508958056002</v>
      </c>
    </row>
    <row r="266" spans="1:5" x14ac:dyDescent="0.35">
      <c r="A266">
        <v>264</v>
      </c>
      <c r="B266">
        <v>530.33139864361704</v>
      </c>
      <c r="C266">
        <v>-220.175611467137</v>
      </c>
      <c r="D266">
        <f>'Trajectory16A-32'!Q$12-E266</f>
        <v>-24.683376120561661</v>
      </c>
      <c r="E266">
        <v>5438.1508958056002</v>
      </c>
    </row>
    <row r="267" spans="1:5" x14ac:dyDescent="0.35">
      <c r="A267">
        <v>265</v>
      </c>
      <c r="B267">
        <v>469.06817645824202</v>
      </c>
      <c r="C267">
        <v>-137.32262380809499</v>
      </c>
      <c r="D267">
        <f>'Trajectory16A-32'!Q$12-E267</f>
        <v>-23.76624682612146</v>
      </c>
      <c r="E267">
        <v>5437.23376651116</v>
      </c>
    </row>
    <row r="268" spans="1:5" x14ac:dyDescent="0.35">
      <c r="A268">
        <v>266</v>
      </c>
      <c r="B268">
        <v>469.06817645824202</v>
      </c>
      <c r="C268">
        <v>-137.32262380809499</v>
      </c>
      <c r="D268">
        <f>'Trajectory16A-32'!Q$12-E268</f>
        <v>-23.76624682612146</v>
      </c>
      <c r="E268">
        <v>5437.23376651116</v>
      </c>
    </row>
    <row r="269" spans="1:5" x14ac:dyDescent="0.35">
      <c r="A269">
        <v>267</v>
      </c>
      <c r="B269">
        <v>469.06817645824202</v>
      </c>
      <c r="C269">
        <v>-137.32262380809499</v>
      </c>
      <c r="D269">
        <f>'Trajectory16A-32'!Q$12-E269</f>
        <v>-23.76624682612146</v>
      </c>
      <c r="E269">
        <v>5437.23376651116</v>
      </c>
    </row>
    <row r="270" spans="1:5" x14ac:dyDescent="0.35">
      <c r="A270">
        <v>268</v>
      </c>
      <c r="B270">
        <v>430.01521807631099</v>
      </c>
      <c r="C270">
        <v>-46.185017278287901</v>
      </c>
      <c r="D270">
        <f>'Trajectory16A-32'!Q$12-E270</f>
        <v>-21.13180120375182</v>
      </c>
      <c r="E270">
        <v>5434.5993208887903</v>
      </c>
    </row>
    <row r="271" spans="1:5" x14ac:dyDescent="0.35">
      <c r="A271">
        <v>269</v>
      </c>
      <c r="B271">
        <v>430.01521807631099</v>
      </c>
      <c r="C271">
        <v>-46.185017278287901</v>
      </c>
      <c r="D271">
        <f>'Trajectory16A-32'!Q$12-E271</f>
        <v>-21.13180120375182</v>
      </c>
      <c r="E271">
        <v>5434.5993208887903</v>
      </c>
    </row>
    <row r="272" spans="1:5" x14ac:dyDescent="0.35">
      <c r="A272">
        <v>270</v>
      </c>
      <c r="B272">
        <v>430.01521807631099</v>
      </c>
      <c r="C272">
        <v>-46.185017278287901</v>
      </c>
      <c r="D272">
        <f>'Trajectory16A-32'!Q$12-E272</f>
        <v>-21.13180120375182</v>
      </c>
      <c r="E272">
        <v>5434.5993208887903</v>
      </c>
    </row>
    <row r="273" spans="1:5" x14ac:dyDescent="0.35">
      <c r="A273">
        <v>271</v>
      </c>
      <c r="B273">
        <v>389.51704371163697</v>
      </c>
      <c r="C273">
        <v>44.253941243614598</v>
      </c>
      <c r="D273">
        <f>'Trajectory16A-32'!Q$12-E273</f>
        <v>-18.629120677481296</v>
      </c>
      <c r="E273">
        <v>5432.0966403625198</v>
      </c>
    </row>
    <row r="274" spans="1:5" x14ac:dyDescent="0.35">
      <c r="A274">
        <v>272</v>
      </c>
      <c r="B274">
        <v>389.51704371163697</v>
      </c>
      <c r="C274">
        <v>44.253941243614598</v>
      </c>
      <c r="D274">
        <f>'Trajectory16A-32'!Q$12-E274</f>
        <v>-18.629120677481296</v>
      </c>
      <c r="E274">
        <v>5432.0966403625198</v>
      </c>
    </row>
    <row r="275" spans="1:5" x14ac:dyDescent="0.35">
      <c r="A275">
        <v>273</v>
      </c>
      <c r="B275">
        <v>389.51704371163697</v>
      </c>
      <c r="C275">
        <v>44.253941243614598</v>
      </c>
      <c r="D275">
        <f>'Trajectory16A-32'!Q$12-E275</f>
        <v>-18.629120677481296</v>
      </c>
      <c r="E275">
        <v>5432.0966403625198</v>
      </c>
    </row>
    <row r="276" spans="1:5" x14ac:dyDescent="0.35">
      <c r="A276">
        <v>274</v>
      </c>
      <c r="B276">
        <v>338.32844429302702</v>
      </c>
      <c r="C276">
        <v>129.81375186066001</v>
      </c>
      <c r="D276">
        <f>'Trajectory16A-32'!Q$12-E276</f>
        <v>-17.101240051161767</v>
      </c>
      <c r="E276">
        <v>5430.5687597362003</v>
      </c>
    </row>
    <row r="277" spans="1:5" x14ac:dyDescent="0.35">
      <c r="A277">
        <v>275</v>
      </c>
      <c r="B277">
        <v>338.32844429302702</v>
      </c>
      <c r="C277">
        <v>129.81375186066001</v>
      </c>
      <c r="D277">
        <f>'Trajectory16A-32'!Q$12-E277</f>
        <v>-17.101240051161767</v>
      </c>
      <c r="E277">
        <v>5430.5687597362003</v>
      </c>
    </row>
    <row r="278" spans="1:5" x14ac:dyDescent="0.35">
      <c r="A278">
        <v>276</v>
      </c>
      <c r="B278">
        <v>338.32844429302702</v>
      </c>
      <c r="C278">
        <v>129.81375186066001</v>
      </c>
      <c r="D278">
        <f>'Trajectory16A-32'!Q$12-E278</f>
        <v>-17.101240051161767</v>
      </c>
      <c r="E278">
        <v>5430.5687597362003</v>
      </c>
    </row>
    <row r="279" spans="1:5" x14ac:dyDescent="0.35">
      <c r="A279">
        <v>277</v>
      </c>
      <c r="B279">
        <v>264.531863132544</v>
      </c>
      <c r="C279">
        <v>201.633845731798</v>
      </c>
      <c r="D279">
        <f>'Trajectory16A-32'!Q$12-E279</f>
        <v>-15.469228844071949</v>
      </c>
      <c r="E279">
        <v>5428.9367485291104</v>
      </c>
    </row>
    <row r="280" spans="1:5" x14ac:dyDescent="0.35">
      <c r="A280">
        <v>278</v>
      </c>
      <c r="B280">
        <v>264.531863132544</v>
      </c>
      <c r="C280">
        <v>201.633845731798</v>
      </c>
      <c r="D280">
        <f>'Trajectory16A-32'!Q$12-E280</f>
        <v>-15.469228844071949</v>
      </c>
      <c r="E280">
        <v>5428.9367485291104</v>
      </c>
    </row>
    <row r="281" spans="1:5" x14ac:dyDescent="0.35">
      <c r="A281">
        <v>279</v>
      </c>
      <c r="B281">
        <v>264.531863132544</v>
      </c>
      <c r="C281">
        <v>201.633845731798</v>
      </c>
      <c r="D281">
        <f>'Trajectory16A-32'!Q$12-E281</f>
        <v>-15.469228844071949</v>
      </c>
      <c r="E281">
        <v>5428.9367485291104</v>
      </c>
    </row>
    <row r="282" spans="1:5" x14ac:dyDescent="0.35">
      <c r="A282">
        <v>280</v>
      </c>
      <c r="B282">
        <v>180.32457003326999</v>
      </c>
      <c r="C282">
        <v>254.36359830417999</v>
      </c>
      <c r="D282">
        <f>'Trajectory16A-32'!Q$12-E282</f>
        <v>-8.4914366260418319</v>
      </c>
      <c r="E282">
        <v>5421.9589563110803</v>
      </c>
    </row>
    <row r="283" spans="1:5" x14ac:dyDescent="0.35">
      <c r="A283">
        <v>281</v>
      </c>
      <c r="B283">
        <v>180.32457003326999</v>
      </c>
      <c r="C283">
        <v>254.36359830417999</v>
      </c>
      <c r="D283">
        <f>'Trajectory16A-32'!Q$12-E283</f>
        <v>-8.4914366260418319</v>
      </c>
      <c r="E283">
        <v>5421.9589563110803</v>
      </c>
    </row>
    <row r="284" spans="1:5" x14ac:dyDescent="0.35">
      <c r="A284">
        <v>282</v>
      </c>
      <c r="B284">
        <v>180.32457003326999</v>
      </c>
      <c r="C284">
        <v>254.36359830417999</v>
      </c>
      <c r="D284">
        <f>'Trajectory16A-32'!Q$12-E284</f>
        <v>-8.4914366260418319</v>
      </c>
      <c r="E284">
        <v>5421.9589563110803</v>
      </c>
    </row>
    <row r="285" spans="1:5" x14ac:dyDescent="0.35">
      <c r="A285">
        <v>283</v>
      </c>
      <c r="B285">
        <v>90.094528793165097</v>
      </c>
      <c r="C285">
        <v>306.48927712082002</v>
      </c>
      <c r="D285">
        <f>'Trajectory16A-32'!Q$12-E285</f>
        <v>-7.7361052370415564</v>
      </c>
      <c r="E285">
        <v>5421.2036249220801</v>
      </c>
    </row>
    <row r="286" spans="1:5" x14ac:dyDescent="0.35">
      <c r="A286">
        <v>284</v>
      </c>
      <c r="B286">
        <v>90.094528793165097</v>
      </c>
      <c r="C286">
        <v>306.48927712082002</v>
      </c>
      <c r="D286">
        <f>'Trajectory16A-32'!Q$12-E286</f>
        <v>-7.7361052370415564</v>
      </c>
      <c r="E286">
        <v>5421.2036249220801</v>
      </c>
    </row>
    <row r="287" spans="1:5" x14ac:dyDescent="0.35">
      <c r="A287">
        <v>285</v>
      </c>
      <c r="B287">
        <v>90.094528793165097</v>
      </c>
      <c r="C287">
        <v>306.48927712082002</v>
      </c>
      <c r="D287">
        <f>'Trajectory16A-32'!Q$12-E287</f>
        <v>-7.7361052370415564</v>
      </c>
      <c r="E287">
        <v>5421.2036249220801</v>
      </c>
    </row>
    <row r="288" spans="1:5" x14ac:dyDescent="0.35">
      <c r="A288">
        <v>286</v>
      </c>
      <c r="B288">
        <v>14.4024029929896</v>
      </c>
      <c r="C288">
        <v>369.60727068561499</v>
      </c>
      <c r="D288">
        <f>'Trajectory16A-32'!Q$12-E288</f>
        <v>-5.9855507190814023</v>
      </c>
      <c r="E288">
        <v>5419.4530704041199</v>
      </c>
    </row>
    <row r="289" spans="1:5" x14ac:dyDescent="0.35">
      <c r="A289">
        <v>287</v>
      </c>
      <c r="B289">
        <v>14.4024029929896</v>
      </c>
      <c r="C289">
        <v>369.60727068561499</v>
      </c>
      <c r="D289">
        <f>'Trajectory16A-32'!Q$12-E289</f>
        <v>-5.9855507190814023</v>
      </c>
      <c r="E289">
        <v>5419.4530704041199</v>
      </c>
    </row>
    <row r="290" spans="1:5" x14ac:dyDescent="0.35">
      <c r="A290">
        <v>288</v>
      </c>
      <c r="B290">
        <v>14.4024029929896</v>
      </c>
      <c r="C290">
        <v>369.60727068561499</v>
      </c>
      <c r="D290">
        <f>'Trajectory16A-32'!Q$12-E290</f>
        <v>-5.9855507190814023</v>
      </c>
      <c r="E290">
        <v>5419.4530704041199</v>
      </c>
    </row>
    <row r="291" spans="1:5" x14ac:dyDescent="0.35">
      <c r="A291">
        <v>289</v>
      </c>
      <c r="B291">
        <v>-75.690963338532299</v>
      </c>
      <c r="C291">
        <v>414.44579109232802</v>
      </c>
      <c r="D291">
        <f>'Trajectory16A-32'!Q$12-E291</f>
        <v>-1.7471319482810941</v>
      </c>
      <c r="E291">
        <v>5415.2146516333196</v>
      </c>
    </row>
    <row r="292" spans="1:5" x14ac:dyDescent="0.35">
      <c r="A292">
        <v>290</v>
      </c>
      <c r="B292">
        <v>-75.690963338532299</v>
      </c>
      <c r="C292">
        <v>414.44579109232802</v>
      </c>
      <c r="D292">
        <f>'Trajectory16A-32'!Q$12-E292</f>
        <v>-1.7471319482810941</v>
      </c>
      <c r="E292">
        <v>5415.2146516333196</v>
      </c>
    </row>
    <row r="293" spans="1:5" x14ac:dyDescent="0.35">
      <c r="A293">
        <v>291</v>
      </c>
      <c r="B293">
        <v>-75.690963338532299</v>
      </c>
      <c r="C293">
        <v>414.44579109232802</v>
      </c>
      <c r="D293">
        <f>'Trajectory16A-32'!Q$12-E293</f>
        <v>-1.7471319482810941</v>
      </c>
      <c r="E293">
        <v>5415.2146516333196</v>
      </c>
    </row>
    <row r="294" spans="1:5" x14ac:dyDescent="0.35">
      <c r="A294">
        <v>292</v>
      </c>
      <c r="B294">
        <v>-159.39229823018499</v>
      </c>
      <c r="C294">
        <v>463.888047296114</v>
      </c>
      <c r="D294">
        <f>'Trajectory16A-32'!Q$12-E294</f>
        <v>12.0038002502788</v>
      </c>
      <c r="E294">
        <v>5401.4637194347597</v>
      </c>
    </row>
    <row r="295" spans="1:5" x14ac:dyDescent="0.35">
      <c r="A295">
        <v>293</v>
      </c>
      <c r="B295">
        <v>-159.39229823018499</v>
      </c>
      <c r="C295">
        <v>463.888047296114</v>
      </c>
      <c r="D295">
        <f>'Trajectory16A-32'!Q$12-E295</f>
        <v>12.0038002502788</v>
      </c>
      <c r="E295">
        <v>5401.4637194347597</v>
      </c>
    </row>
    <row r="296" spans="1:5" x14ac:dyDescent="0.35">
      <c r="A296">
        <v>294</v>
      </c>
      <c r="B296">
        <v>-159.39229823018499</v>
      </c>
      <c r="C296">
        <v>463.888047296114</v>
      </c>
      <c r="D296">
        <f>'Trajectory16A-32'!Q$12-E296</f>
        <v>12.0038002502788</v>
      </c>
      <c r="E296">
        <v>5401.4637194347597</v>
      </c>
    </row>
    <row r="297" spans="1:5" x14ac:dyDescent="0.35">
      <c r="A297">
        <v>295</v>
      </c>
      <c r="B297">
        <v>-244.72730598690899</v>
      </c>
      <c r="C297">
        <v>517.37100391124295</v>
      </c>
      <c r="D297">
        <f>'Trajectory16A-32'!Q$12-E297</f>
        <v>15.228970957158708</v>
      </c>
      <c r="E297">
        <v>5398.2385487278798</v>
      </c>
    </row>
    <row r="298" spans="1:5" x14ac:dyDescent="0.35">
      <c r="A298">
        <v>296</v>
      </c>
      <c r="B298">
        <v>-244.72730598690899</v>
      </c>
      <c r="C298">
        <v>517.37100391124295</v>
      </c>
      <c r="D298">
        <f>'Trajectory16A-32'!Q$12-E298</f>
        <v>15.228970957158708</v>
      </c>
      <c r="E298">
        <v>5398.2385487278798</v>
      </c>
    </row>
    <row r="299" spans="1:5" x14ac:dyDescent="0.35">
      <c r="A299">
        <v>297</v>
      </c>
      <c r="B299">
        <v>-244.72730598690899</v>
      </c>
      <c r="C299">
        <v>517.37100391124295</v>
      </c>
      <c r="D299">
        <f>'Trajectory16A-32'!Q$12-E299</f>
        <v>15.228970957158708</v>
      </c>
      <c r="E299">
        <v>5398.2385487278798</v>
      </c>
    </row>
    <row r="300" spans="1:5" x14ac:dyDescent="0.35">
      <c r="A300">
        <v>298</v>
      </c>
      <c r="B300">
        <v>-336.73230271276202</v>
      </c>
      <c r="C300">
        <v>566.62086832250895</v>
      </c>
      <c r="D300">
        <f>'Trajectory16A-32'!Q$12-E300</f>
        <v>22.999341940718296</v>
      </c>
      <c r="E300">
        <v>5390.4681777443202</v>
      </c>
    </row>
    <row r="301" spans="1:5" x14ac:dyDescent="0.35">
      <c r="A301">
        <v>299</v>
      </c>
      <c r="B301">
        <v>-336.73230271276202</v>
      </c>
      <c r="C301">
        <v>566.62086832250895</v>
      </c>
      <c r="D301">
        <f>'Trajectory16A-32'!Q$12-E301</f>
        <v>22.999341940718296</v>
      </c>
      <c r="E301">
        <v>5390.4681777443202</v>
      </c>
    </row>
    <row r="302" spans="1:5" x14ac:dyDescent="0.35">
      <c r="A302">
        <v>300</v>
      </c>
      <c r="B302">
        <v>-336.73230271276202</v>
      </c>
      <c r="C302">
        <v>566.62086832250895</v>
      </c>
      <c r="D302">
        <f>'Trajectory16A-32'!Q$12-E302</f>
        <v>22.999341940718296</v>
      </c>
      <c r="E302">
        <v>5390.4681777443202</v>
      </c>
    </row>
    <row r="303" spans="1:5" x14ac:dyDescent="0.35">
      <c r="A303">
        <v>301</v>
      </c>
      <c r="B303">
        <v>-423.88085546031402</v>
      </c>
      <c r="C303">
        <v>615.40663239913999</v>
      </c>
      <c r="D303">
        <f>'Trajectory16A-32'!Q$12-E303</f>
        <v>25.592134018438628</v>
      </c>
      <c r="E303">
        <v>5387.8753856665999</v>
      </c>
    </row>
    <row r="304" spans="1:5" x14ac:dyDescent="0.35">
      <c r="A304">
        <v>302</v>
      </c>
      <c r="B304">
        <v>-423.88085546031402</v>
      </c>
      <c r="C304">
        <v>615.40663239913999</v>
      </c>
      <c r="D304">
        <f>'Trajectory16A-32'!Q$12-E304</f>
        <v>25.592134018438628</v>
      </c>
      <c r="E304">
        <v>5387.8753856665999</v>
      </c>
    </row>
    <row r="305" spans="1:5" x14ac:dyDescent="0.35">
      <c r="A305">
        <v>303</v>
      </c>
      <c r="B305">
        <v>-423.88085546031402</v>
      </c>
      <c r="C305">
        <v>615.40663239913999</v>
      </c>
      <c r="D305">
        <f>'Trajectory16A-32'!Q$12-E305</f>
        <v>25.592134018438628</v>
      </c>
      <c r="E305">
        <v>5387.8753856665999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Trajectory78B-32</vt:lpstr>
      <vt:lpstr>Trajectory78A-32</vt:lpstr>
      <vt:lpstr>Trajectory56-32</vt:lpstr>
      <vt:lpstr>Trajectory16A-32</vt:lpstr>
      <vt:lpstr>Trajectory58-32</vt:lpstr>
      <vt:lpstr>VSP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</dc:creator>
  <cp:lastModifiedBy>Calvin Ashari Dwiska</cp:lastModifiedBy>
  <dcterms:created xsi:type="dcterms:W3CDTF">2021-12-09T09:46:21Z</dcterms:created>
  <dcterms:modified xsi:type="dcterms:W3CDTF">2026-06-01T08:43:46Z</dcterms:modified>
</cp:coreProperties>
</file>