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<sst xmlns="http://schemas.openxmlformats.org/spreadsheetml/2006/main" count="4159" uniqueCount="407">
  <si>
    <t>Timestamp</t>
  </si>
  <si>
    <t>Email Address</t>
  </si>
  <si>
    <t>Have you changed your major(s) since May 2024? If yes, how?</t>
  </si>
  <si>
    <t>Have you changed your minor(s) since May 2024? If yes, how?</t>
  </si>
  <si>
    <t>What is your masters?</t>
  </si>
  <si>
    <t xml:space="preserve">How are you feeling right now? Select all that apply: </t>
  </si>
  <si>
    <t xml:space="preserve">What is contributing to your feelings? Select all that apply: </t>
  </si>
  <si>
    <t>1. Which courses or programs did you participate in this summer? Select all that apply?</t>
  </si>
  <si>
    <t xml:space="preserve">2.  Which situation best describes your living arrangements this summer? </t>
  </si>
  <si>
    <t>2a. If you selected a in question 2, please specify: 
i. List the members of the host family (e.g., mother, father, one 4-year-old daughter, one 13-year-old son).</t>
  </si>
  <si>
    <t>2a cont. If you selected a in question 2, please specify: [Did they speak English?]</t>
  </si>
  <si>
    <t>2a cont. If you selected a in question 2, please specify: [Were there other nonnative speakers of French living with your host family?]</t>
  </si>
  <si>
    <t>2a cont. If you selected a in question 2, please specify: [Were there other native English speakers living with your host family?]</t>
  </si>
  <si>
    <t>2b. If you selected b in question 2, please specify:  [I had a private room.]</t>
  </si>
  <si>
    <t>2b. If you selected b in question 2, please specify:  [I had a roommate who was a native or fluent speaker of French.]</t>
  </si>
  <si>
    <t>2b. If you selected b in question 2, please specify:  [I had a roommate who was a native speaker of English.]</t>
  </si>
  <si>
    <t>3. Groupness: Indicate the extent to which you agree with the following statements.  [Members of this program/course shared a collective goal.]</t>
  </si>
  <si>
    <t>3. Groupness: Indicate the extent to which you agree with the following statements.  [This course/program felt like a team effort.]</t>
  </si>
  <si>
    <t>3. Groupness: Indicate the extent to which you agree with the following statements.  [The people in this program/course felt like a group (i.e. ‘we’) as opposed to simply a collection of individuals.]</t>
  </si>
  <si>
    <t>3. Groupness: Indicate the extent to which you agree with the following statements.  [Members of this course/program encouraged or supported one another.]</t>
  </si>
  <si>
    <t>3. Groupness: Indicate the extent to which you agree with the following statements.  [This course/program has norms for behavior (e.g. who will be here and where we all stand).]</t>
  </si>
  <si>
    <t>1. Which languages(s) do you use to interface with your Smartphone?</t>
  </si>
  <si>
    <t>2. Which language keyboard(s) do you have installed on your Smartphone?</t>
  </si>
  <si>
    <t>3. If possible, go to “Settings” on your phone and open “Screen Time.” Using the data there, please enter screen time in minutes for each of the last four weeks you were in courses according to your phone with the following details: social media application, dates, minutes spent. Ex: Week 1 (farthest back): TikTok, 213 minutes, Instagram, 133 minutes, etc.</t>
  </si>
  <si>
    <t>1. How often did you interact with local people in France in the following contexts? If you did not study abroad, select Not Available. If you did study abroad, please circle the number that indicates the frequency of each activity or Not Available: [Shopping/visiting local markets]</t>
  </si>
  <si>
    <t>1. How often did you interact with local people in France in the following contexts? If you did not study abroad, select Not Available. If you did study abroad, please circle the number that indicates the frequency of each activity or Not Available: [Movies/entertainment catering to locals]</t>
  </si>
  <si>
    <t>1. How often did you interact with local people in France in the following contexts? If you did not study abroad, select Not Available. If you did study abroad, please circle the number that indicates the frequency of each activity or Not Available: [Restaurants/pubs/cafes catering to locals]</t>
  </si>
  <si>
    <t>1. How often did you interact with local people in France in the following contexts? If you did not study abroad, select Not Available. If you did study abroad, please circle the number that indicates the frequency of each activity or Not Available: [Visiting local families/friends in their homes]</t>
  </si>
  <si>
    <t>1. How often did you interact with local people in France in the following contexts? If you did not study abroad, select Not Available. If you did study abroad, please circle the number that indicates the frequency of each activity or Not Available: [Participating in worship services]</t>
  </si>
  <si>
    <t>1. How often did you interact with local people in France in the following contexts? If you did not study abroad, select Not Available. If you did study abroad, please circle the number that indicates the frequency of each activity or Not Available: [On-campus informal conversations]</t>
  </si>
  <si>
    <t>1. How often did you interact with local people in France in the following contexts? If you did not study abroad, select Not Available. If you did study abroad, please circle the number that indicates the frequency of each activity or Not Available: [Events sponsored by the study abroad program]</t>
  </si>
  <si>
    <t>1. How often did you interact with local people in France in the following contexts? If you did not study abroad, select Not Available. If you did study abroad, please circle the number that indicates the frequency of each activity or Not Available: [Extracurricular activities (student clubs, intramurals, etc.)]</t>
  </si>
  <si>
    <t>1. How often did you interact with local people in France in the following contexts? If you did not study abroad, select Not Available. If you did study abroad, please circle the number that indicates the frequency of each activity or Not Available: [Volunteering/service-learning/internships/shadowing]</t>
  </si>
  <si>
    <t>1. How often did you interact with local people in France in the following contexts? If you did not study abroad, select Not Available. If you did study abroad, please circle the number that indicates the frequency of each activity or Not Available: [Other]</t>
  </si>
  <si>
    <t>i. On average, outside of class, I tried to speak French to the following people ___ days per week. [my instructor]</t>
  </si>
  <si>
    <t>i. On average, outside of class, I tried to speak French to the following people ___ days per week. [friends who are native or fluent French speakers]</t>
  </si>
  <si>
    <t>i. On average, outside of class, I tried to speak French to the following people ___ days per week. [strangers whom I thought could speak French]</t>
  </si>
  <si>
    <t>i. On average, outside of class, I tried to speak French to the following people ___ days per week. [a host family, French roommate, or other French speakers in the dormitory]</t>
  </si>
  <si>
    <t>i. On average, outside of class, I tried to speak French to the following people ___ days per week. [service personnel]</t>
  </si>
  <si>
    <t>ii. On average, outside of class, I tried to speak French to the following people ___ hours per day. [my instructor]</t>
  </si>
  <si>
    <t>ii. On average, outside of class, I tried to speak French to the following people ___ hours per day. [friends who are native or fluent French speakers]</t>
  </si>
  <si>
    <t>ii. On average, outside of class, I tried to speak French to the following people ___ hours per day. [strangers whom I thought could speak French]</t>
  </si>
  <si>
    <t>ii. On average, outside of class, I tried to speak French to the following people ___ hours per day. [a host family, French roommate, or other French speakers in the dormitory]</t>
  </si>
  <si>
    <t>ii. On average, outside of class, I tried to speak French to the following people ___ hours per day. [service personnel]</t>
  </si>
  <si>
    <t>i.  How many times per week did you use French outside the classroom for each of the following purposes? [to clarify classroom-related work]</t>
  </si>
  <si>
    <t>i.  How many times per week did you use French outside the classroom for each of the following purposes? [to obtain directions or information (e.g., "Where is the post office?", "What time is the train to . . . ?", "How much are stamps?")]</t>
  </si>
  <si>
    <t>i.  How many times per week did you use French outside the classroom for each of the following purposes? [for superficial or brief exchanges (e.g., greetings, "Please pass the salt," "I'm leaving," ordering in a restaurant) with my host family, French roommate, or acquaintances in a French- speaking dormitory]</t>
  </si>
  <si>
    <t>i.  How many times per week did you use French outside the classroom for each of the following purposes? [extended conversations with my host family, French roommate, friends, or acquaintances in a French-speaking dormitory, native speakers of English with whom I speak French]</t>
  </si>
  <si>
    <t>ii.  How many hours per day did you use French outside the classroom for each of the following purposes? [to clarify classroom-related work]</t>
  </si>
  <si>
    <t>ii.  How many hours per day did you use French outside the classroom for each of the following purposes? [to obtain directions or information (e.g., "Where is the post office?", "What time is the train to . . . ?", "How much are stamps?")]</t>
  </si>
  <si>
    <t>ii.  How many hours per day did you use French outside the classroom for each of the following purposes? [for superficial or brief exchanges (e.g., greetings, "Please pass the salt," "I'm leaving," ordering in a restaurant) with my host family, French roommate, or acquaintances in a French- speaking dormitory]</t>
  </si>
  <si>
    <t>ii.  How many hours per day did you use French outside the classroom for each of the following purposes? [extended conversations with my host family, French roommate, friends, or acquaintances in a French-speaking dormitory, native speakers of English with whom I speak French]</t>
  </si>
  <si>
    <t>Reading French
Circle the number that shows how sure you are that you could read a text in French and… […figure out the main topic or gist.]</t>
  </si>
  <si>
    <t>Reading French
Circle the number that shows how sure you are that you could read a text in French and… […answer questions about very specific information.]</t>
  </si>
  <si>
    <t>Reading French
Circle the number that shows how sure you are that you could read a text in French and… […figure out the meaning of words or phrases you do not know.]</t>
  </si>
  <si>
    <t>Reading French
Circle the number that shows how sure you are that you could read a text in French and… […retell in English what you read.]</t>
  </si>
  <si>
    <t>Reading French
Circle the number that shows how sure you are that you could read a text in French and… […use a French text to accomplish a task in real life (e.g., read a menu to order a meal, plan a trip based on information found in a French tour guide, etc.).]</t>
  </si>
  <si>
    <t>Writing in French
Circle the number that shows how sure you are that you could write in French and… […communicate the main point(s) of what you want to express.]</t>
  </si>
  <si>
    <t>Writing in French
Circle the number that shows how sure you are that you could write in French and… […give supporting details and explanations.]</t>
  </si>
  <si>
    <t>Writing in French
Circle the number that shows how sure you are that you could write in French and… […use correct spelling and grammar.]</t>
  </si>
  <si>
    <t>Writing in French
Circle the number that shows how sure you are that you could write in French and… […present your ideas in a clear and concise manner.]</t>
  </si>
  <si>
    <t>Writing in French
Circle the number that shows how sure you are that you could write in French and… […accomplish a task in real life (e.g., writing a note for your host family).]</t>
  </si>
  <si>
    <t>Listening to French
Circle the number that shows how sure you are that you could listen to French and… […understand the gist of what you hear.]</t>
  </si>
  <si>
    <t>Listening to French
Circle the number that shows how sure you are that you could listen to French and… […understand details.]</t>
  </si>
  <si>
    <t>Listening to French
Circle the number that shows how sure you are that you could listen to French and… […figure out the meaning of words or phrases you do not know.]</t>
  </si>
  <si>
    <t>Listening to French
Circle the number that shows how sure you are that you could listen to French and… […retell in English what you heard.]</t>
  </si>
  <si>
    <t>Listening to French
Circle the number that shows how sure you are that you could listen to French and… […use the information heard in French to accomplish a task in real life (e.g., understand announcements in a train station, follow directions to an unknown address, etc.).]</t>
  </si>
  <si>
    <t>Speaking French
Circle the number that shows how sure you are that you could speak in French and… […communicate the main point(s) of what you want to say.]</t>
  </si>
  <si>
    <t>Speaking French
Circle the number that shows how sure you are that you could speak in French and… […give supporting details and explanations at a listener's request.]</t>
  </si>
  <si>
    <t>Speaking French
Circle the number that shows how sure you are that you could speak in French and… […solve communication problems when you do not know how to say something or when the listener does not understand.]</t>
  </si>
  <si>
    <t>Speaking French
Circle the number that shows how sure you are that you could speak in French and… […know whether the listener is understanding you correctly.]</t>
  </si>
  <si>
    <t>Speaking French
Circle the number that shows how sure you are that you could speak in French and… […accomplish a task in real life (e.g., asking the price of an item in a store).]</t>
  </si>
  <si>
    <t>Circle the number that indicates how certain you are that you will… […continue taking French classes after this summer?]</t>
  </si>
  <si>
    <t>Circle the number that indicates how certain you are that you will… […pursue a minor in French?]</t>
  </si>
  <si>
    <t>Circle the number that indicates how certain you are that you will… […pursue a major in French?]</t>
  </si>
  <si>
    <t>Circle the number that indicates how certain you are that you will… […pursue a graduate degree in French or French teaching?]</t>
  </si>
  <si>
    <t>Circle the number that indicates how certain you are that you will… […work abroad in a Francophone country someday?]</t>
  </si>
  <si>
    <t>Please create a code using the number of your street address and your zip code. For example, if your address is 2494 Edgefield Rd, Florence, SC 29501, your code is 249429501. This code will help us match your pre-program survey data with your post-program survey data without compromising your identity. PLEASE USE THE SAME CODE AS ON THE FIRST SURVEY.</t>
  </si>
  <si>
    <t>ScreenTimeWk1</t>
  </si>
  <si>
    <t>ScreenTimeWk2</t>
  </si>
  <si>
    <t>ScreenTimeWk3</t>
  </si>
  <si>
    <t>ScreenTimeWk4</t>
  </si>
  <si>
    <t>AvgScreenTime</t>
  </si>
  <si>
    <t>acactony@ncsu.edu</t>
  </si>
  <si>
    <t xml:space="preserve">anthropology </t>
  </si>
  <si>
    <t>forensics</t>
  </si>
  <si>
    <t>n/a</t>
  </si>
  <si>
    <t>Content, Satisfied, Grateful</t>
  </si>
  <si>
    <t>Friends, Travel</t>
  </si>
  <si>
    <t>Summer Study Abroad B1-level language class</t>
  </si>
  <si>
    <t>c. I lived alone in a room, an apartment or a house.</t>
  </si>
  <si>
    <t>No</t>
  </si>
  <si>
    <t>Yes</t>
  </si>
  <si>
    <t>Somewhat agree</t>
  </si>
  <si>
    <t>Completely Agree</t>
  </si>
  <si>
    <t>English, French, spanish</t>
  </si>
  <si>
    <t>frequently (3-5 times/week)</t>
  </si>
  <si>
    <t>rarely (&lt;1 times/week)</t>
  </si>
  <si>
    <t>never</t>
  </si>
  <si>
    <t>0-1</t>
  </si>
  <si>
    <t>1-2</t>
  </si>
  <si>
    <t>Very sure</t>
  </si>
  <si>
    <t>Moderately sure</t>
  </si>
  <si>
    <t>Somewhat sure</t>
  </si>
  <si>
    <t>Not sure</t>
  </si>
  <si>
    <t>tstroy@ncsu.edu</t>
  </si>
  <si>
    <t>Biology</t>
  </si>
  <si>
    <t>French</t>
  </si>
  <si>
    <t>N/A</t>
  </si>
  <si>
    <t>Stressed, Content, Satisfied</t>
  </si>
  <si>
    <t>Work, Family, Health, Friends, Money, School</t>
  </si>
  <si>
    <t>b. I lived in the student dormitory.</t>
  </si>
  <si>
    <t>English, French</t>
  </si>
  <si>
    <t>English, French, Spanish, Greek</t>
  </si>
  <si>
    <t xml:space="preserve">Screen time was turned off </t>
  </si>
  <si>
    <t>occasionally (1-2 times/week)</t>
  </si>
  <si>
    <t>not available</t>
  </si>
  <si>
    <t>4-5</t>
  </si>
  <si>
    <t>5+</t>
  </si>
  <si>
    <t>3-4</t>
  </si>
  <si>
    <t>Completely sure</t>
  </si>
  <si>
    <t>lydiagvalentino@gmail.com</t>
  </si>
  <si>
    <t xml:space="preserve">biology </t>
  </si>
  <si>
    <t xml:space="preserve">business </t>
  </si>
  <si>
    <t>none</t>
  </si>
  <si>
    <t>Tired, Content, Happy, Satisfied, Grateful</t>
  </si>
  <si>
    <t>Family, Health, Friends, Food, Travel, Relationships</t>
  </si>
  <si>
    <t>Summer Study Abroad A1-level language class</t>
  </si>
  <si>
    <t>week 1:(daily average)  tik tok 25 min , instagram 20min, snapchat 80min 
week2: (daily) tik tok 40 min, instagram: 35 min, 60 min snap 
week3: tok tom 80, insta20 , snap 72</t>
  </si>
  <si>
    <t>2-3</t>
  </si>
  <si>
    <t>ccernoc@ncsu.edu</t>
  </si>
  <si>
    <t>Biomedical Engineering</t>
  </si>
  <si>
    <t>Tired, Satisfied</t>
  </si>
  <si>
    <t>Family, Travel</t>
  </si>
  <si>
    <t>NA</t>
  </si>
  <si>
    <t>I am not able to view all of this data, but here is what I do have:
June 25th - July 2nd: iBooks - 1193 min, Instagram - 235 min, YouTube - 451 min
July 2nd - July 9th: Youtube - 868 min, Instagram - 720 min, iBooks - 586 min</t>
  </si>
  <si>
    <t>jpowell9@ncsu.edu</t>
  </si>
  <si>
    <t>Business Administration and French language &amp; culture</t>
  </si>
  <si>
    <t>cultural literacy</t>
  </si>
  <si>
    <t>Calm, Content, Happy, Satisfied, Grateful, Relaxed</t>
  </si>
  <si>
    <t>Spirituality, Travel, School</t>
  </si>
  <si>
    <t>Summer Study Abroad B2-level language class</t>
  </si>
  <si>
    <t>a. I lived in the home of a French-speaking family.</t>
  </si>
  <si>
    <t>mother, father, 21 year old son</t>
  </si>
  <si>
    <t xml:space="preserve">I used an old phone that does not have this capability. </t>
  </si>
  <si>
    <t>kagay@ncsu.edu</t>
  </si>
  <si>
    <t xml:space="preserve">Communication Media </t>
  </si>
  <si>
    <t>n.a</t>
  </si>
  <si>
    <t>Calm, Tired, Content, Happy, Satisfied, Grateful, Relaxed</t>
  </si>
  <si>
    <t>Family, Health, Friends, Travel</t>
  </si>
  <si>
    <t xml:space="preserve"> n.a.</t>
  </si>
  <si>
    <t>English</t>
  </si>
  <si>
    <t xml:space="preserve">Unable to get info for the for Week 1
Week 2 (June 18-25): TikTok 4h40m, Instagram 4h23m, Twitter 2h25m, Snapchat 1h13m
Week 3 (June 25 - July 2): Tiktok 12h4m, Instagram 6h56m, Snapchat 2h31m, Twitter 2h10m
Week 4 (July 2 - 9): Tiktok 10h34m, Instagram 5h5m, Snapchat 3h7m
</t>
  </si>
  <si>
    <t>srfox4@ncsu.edu</t>
  </si>
  <si>
    <t xml:space="preserve">Communications </t>
  </si>
  <si>
    <t>Unsure</t>
  </si>
  <si>
    <t>Relaxed</t>
  </si>
  <si>
    <t>Family, Friends</t>
  </si>
  <si>
    <t>Week one: Instagram, 339 min, iMessage 245, Snapchat 155 Week two, iMessage 409, Maps 249, Snapchat 242 Week three iMessage 319, Instagram 305, Snapchat 213 Week 4 Map 305, Instagram 250, iMessage 245</t>
  </si>
  <si>
    <t>jlcorrei@ncsu.edu</t>
  </si>
  <si>
    <t xml:space="preserve">Computer Science, Mathematics </t>
  </si>
  <si>
    <t xml:space="preserve">Computer Science </t>
  </si>
  <si>
    <t>Stressed, Anxious, Content, Worried, Grateful, Unsure</t>
  </si>
  <si>
    <t>Work, Relationships, Money, School</t>
  </si>
  <si>
    <t>Summer Study Abroad C1-level language class</t>
  </si>
  <si>
    <t>Mother, Father, Cat</t>
  </si>
  <si>
    <t>Neither agree nor disagree</t>
  </si>
  <si>
    <t>English, French, Spanish, Portuguese</t>
  </si>
  <si>
    <t>Week 1: Snapchat, 1m, WhatsApp, 84 minutes, Messages, 115 minutes
Week 2: Messages, 334 minutes, WhatsApp, 164 minutes, Snapchat, 76 minutes, Instagram, 23 minutes, FaceTime, 33 minutes 
Week 3: WhatsApp, 510 minutes, Messages, 348 minutes, Snapchat, 102 minutes, Instagram, 76 minutes 
Week 4: Messages, 279 minutes, Instagram, 76 minutes, Snapchat, 52 minutes, WhatsApp, 17 minutes</t>
  </si>
  <si>
    <t>kebierfe@ncsu.edu</t>
  </si>
  <si>
    <t xml:space="preserve">criminology </t>
  </si>
  <si>
    <t>Family, Friends, Food, Self-care, Travel</t>
  </si>
  <si>
    <t>my screen time is turned off</t>
  </si>
  <si>
    <t>snbanyas@ncsu.edu</t>
  </si>
  <si>
    <t>Design Studied</t>
  </si>
  <si>
    <t>Calm, Content, Happy, Satisfied, Grateful</t>
  </si>
  <si>
    <t>Summer Study Abroad A2-level language class</t>
  </si>
  <si>
    <t>Mother, Father, Daughter (15), Daughter (20), Son (19)</t>
  </si>
  <si>
    <t>Week 1: Instagram (480 mins), Messages (180 mins), Snapchat (120 mins)
Week 2: Instagram (661 mins), Messages (150 mins), Snapchat (123 mins)
Week 3: Instagram (960 mins), Messages (182 mins), Snapchat (120 mins)
Week 4: Instagram (484 mins), Messages (90 mins), Snapchat (125 mins)</t>
  </si>
  <si>
    <t>egcoull@ncsu.edu</t>
  </si>
  <si>
    <t>English, Science Technology &amp; Society</t>
  </si>
  <si>
    <t>Stressed, Happy, Sad, Grateful</t>
  </si>
  <si>
    <t>Family, Friends, Travel, Money, School</t>
  </si>
  <si>
    <t>Week 1: TikTok, 335 minutes, Snapchat, 167 minutes, Instagram, 49 minutes
Week 2: TikTok, 424 minutes, Snapchat, 188 minutes, Instagram, 50 minutes
Week 3: TikTok, 378 minutes, Snapchat, 188 minutes, Instagram, 113 minutes
Week 4: TikTok, 621 minutes, Snapchat, 252 minutes, Instagram, 38 minutes, YouTube, 220 minutes</t>
  </si>
  <si>
    <t>lkpehliv@ncsu.edu</t>
  </si>
  <si>
    <t xml:space="preserve">Fashion Textile Management </t>
  </si>
  <si>
    <t xml:space="preserve">Business </t>
  </si>
  <si>
    <t>Calm</t>
  </si>
  <si>
    <t>Other</t>
  </si>
  <si>
    <t>Tiktok, 162 minutes Instagram, 13 minutes, Snapchat, 40 minutes Youtube, 200 minutes</t>
  </si>
  <si>
    <t>jycauret@ncsu.edu</t>
  </si>
  <si>
    <t>Finance</t>
  </si>
  <si>
    <t>French (maybe)</t>
  </si>
  <si>
    <t>None</t>
  </si>
  <si>
    <t>Calm, Unsure</t>
  </si>
  <si>
    <t>Family, Friends, Travel, Relationships, Money</t>
  </si>
  <si>
    <t>Mother, father, one 14 year old daughter</t>
  </si>
  <si>
    <t>Somewhat disagree</t>
  </si>
  <si>
    <t xml:space="preserve">English, French, Spanish </t>
  </si>
  <si>
    <t>Week average (only goes back 2 for some reason): instagram: 240 minutes, safari: 200 minutes, maps: 120 minutes, dictionary/translator: 110 minutes, messages/what’s app: 100 minutes</t>
  </si>
  <si>
    <t>btwillem@ncsu.edu</t>
  </si>
  <si>
    <t>French Language, intended Chemistry major</t>
  </si>
  <si>
    <t>intended French language</t>
  </si>
  <si>
    <t>Calm, Content, Happy, Sad, Satisfied, Grateful, Relaxed</t>
  </si>
  <si>
    <t>Work, Family, Health, Friends, Food, Self-care, Travel, Relationships, Money, School</t>
  </si>
  <si>
    <t>mother, one 15 year-old daughter</t>
  </si>
  <si>
    <t>screen time data was not recorded, an estimate: TikTok, 150 minutes, Twitter, 180 minutes, Instagram, 80 minutes</t>
  </si>
  <si>
    <t>jrblum@ncsu.edu</t>
  </si>
  <si>
    <t xml:space="preserve">History </t>
  </si>
  <si>
    <t xml:space="preserve">Business administration </t>
  </si>
  <si>
    <t>Calm, Excited, Content, Happy, Satisfied, Grateful, Relaxed</t>
  </si>
  <si>
    <t>Family, Friends, Food, Spirituality, Travel</t>
  </si>
  <si>
    <t>I did not have screen time tracking set up prior to this survey so I don’t have that information.</t>
  </si>
  <si>
    <t>omsuker@ncsu.edu</t>
  </si>
  <si>
    <t xml:space="preserve">Human Biology </t>
  </si>
  <si>
    <t xml:space="preserve">Microbiology </t>
  </si>
  <si>
    <t>Stressed</t>
  </si>
  <si>
    <t>Work, Self-care, Travel, School</t>
  </si>
  <si>
    <t>na</t>
  </si>
  <si>
    <t>I have my screen time report disabled</t>
  </si>
  <si>
    <t>lcavere2@ncsu.edu</t>
  </si>
  <si>
    <t>International politics and french</t>
  </si>
  <si>
    <t xml:space="preserve">Aerospace studies </t>
  </si>
  <si>
    <t>N/a</t>
  </si>
  <si>
    <t>Calm, Content, Relaxed</t>
  </si>
  <si>
    <t>Health, Friends, Self-care, Relationships</t>
  </si>
  <si>
    <t xml:space="preserve">I don’t have that data </t>
  </si>
  <si>
    <t>ajsims@ncsu.edu</t>
  </si>
  <si>
    <t>International Studies, Accounting</t>
  </si>
  <si>
    <t>Content, Satisfied</t>
  </si>
  <si>
    <t>Work, Family, Health, Friends, Travel</t>
  </si>
  <si>
    <t>WK 3 (farthest back): 4hr37 TikTok most used. does not show minutes spent  WK 4: 7h37 TikTok, most used does not show minutes spent  WK 5: 8h10</t>
  </si>
  <si>
    <t>jnsiddiq@ncsu.edu</t>
  </si>
  <si>
    <t>Mechanical Engineering + German Studies</t>
  </si>
  <si>
    <t>Electrical Engineering</t>
  </si>
  <si>
    <t>Food</t>
  </si>
  <si>
    <t>mother, father, one 11 year old daughter</t>
  </si>
  <si>
    <t>German</t>
  </si>
  <si>
    <t>English, French, German</t>
  </si>
  <si>
    <t>I don't have data for all weeks, but ...
Week 3: Netflix (5h43m, not by myself fyi), iMessage (5h35m), Safari (2h51m), Google Maps (2h39m), WhatsApp (2h39m), Music (1h29) etc.(all other contributors below 1h) with an average per day of 3h57m
Week 4: Netflix (6h47m), iMessage (6h4m), WhatsApp (3h2m), Safari (2h37m), Google Maps (2h10m) etc.(all other contributors below 1h) with an average per day of 4h6m</t>
  </si>
  <si>
    <t>wjledbet@ncsu.edu</t>
  </si>
  <si>
    <t>Microbiology</t>
  </si>
  <si>
    <t>Biotechnology</t>
  </si>
  <si>
    <t>Calm, Happy, Satisfied, Grateful, Relaxed</t>
  </si>
  <si>
    <t>Family, Health, Friends, Self-care, Travel, Relationships</t>
  </si>
  <si>
    <t>Mother
One 16-year old daughter</t>
  </si>
  <si>
    <t>First week unavailable 
Week Jun 18-25: Instagram 2h 9m Twitter 2h 7m
Week June 25- July 2: Instagram 2h 34m Twitter 2h 12m
Week July 3-9: Twitter 1h 34m Instagram 1h 34m</t>
  </si>
  <si>
    <t>jvallej@ncsu.edu</t>
  </si>
  <si>
    <t xml:space="preserve">Nutritional science </t>
  </si>
  <si>
    <t xml:space="preserve">French </t>
  </si>
  <si>
    <t xml:space="preserve">Na </t>
  </si>
  <si>
    <t>Tired, Content, Happy, Sad, Satisfied, Grateful</t>
  </si>
  <si>
    <t>Family, Friends, Spirituality, Self-care, Travel, School</t>
  </si>
  <si>
    <t>Na</t>
  </si>
  <si>
    <t xml:space="preserve">Week 1:  25hr 41min, Week 2: 30hrs 59min, Week 3: 35hrs 9min, Week 4: 35hrs 30min </t>
  </si>
  <si>
    <t>kadavi26@ncsu.edu</t>
  </si>
  <si>
    <t>Political Science</t>
  </si>
  <si>
    <t>Stressed, Happy, Worried, Grateful</t>
  </si>
  <si>
    <t>Friends, Self-care, Travel, School</t>
  </si>
  <si>
    <t>Mother, father, one 21-year old son</t>
  </si>
  <si>
    <t>Week 1: Tiktok, 319minutes, iMessage 304minutes, WhatsApp 202minutes, Safari 201minutes
Week 2: TikTok, 250minutes, WhatsApp 207minutes, Instagram 301minutes, iMessage 147minutes
Week 3: Tiktok: 248minutes, Instagram 218minutes, messages 146minutes, WhatsApp 141minutes
Week 4: TikTok 321minutes, Books 315minutes, iMessage 231minutes, Instagram 111minutes</t>
  </si>
  <si>
    <t>semclam2@ncsu.edu</t>
  </si>
  <si>
    <t>Psychology</t>
  </si>
  <si>
    <t>Calm, Tired, Content, Happy, Satisfied, Grateful</t>
  </si>
  <si>
    <t>Family, Friends, Spirituality, Travel, Relationships</t>
  </si>
  <si>
    <t>Mother, father, 14 year old son, 12 year old daughter, 5 year old son</t>
  </si>
  <si>
    <t>Week 1: what’s app 104 min, maps 46 min, google 32 min, safari 26 min
Week 2: what’s app 428 min, maps 209 min, safari 157 min, photos 95 min, SNCF connect 45 min
Week 3: what’s app 547 min, maps 248 min, safari 65 min, photos 119 min, camera 102
Week 4: maps 234 min, photos 175, what’s app 139, safari 58
(I have Instagram on a 5 minute time limit each day and this is the only social media I use. I barley opened the app while I was on this trip)</t>
  </si>
  <si>
    <t>aedickso@ncsu.edu</t>
  </si>
  <si>
    <t>None yet</t>
  </si>
  <si>
    <t>Calm, Content</t>
  </si>
  <si>
    <t>Health, Friends, Food, Self-care, Travel, Relationships</t>
  </si>
  <si>
    <t xml:space="preserve">Week 1: daily screen time average 2h 8 min. Week Totals: Messages 5h, Google translate 58 min, Snapchat 45 min, Photos 50 min.  Week 2: Daily screen time average 2h 5 min ,Week Totals: messages week total 5h, safari 1h, Youtube 51min, WhatsApp 38min, Maps 30 min.
Each week is about the same.  </t>
  </si>
  <si>
    <t>hflabraf@ncsu.edu</t>
  </si>
  <si>
    <t>Secondary Mathematics Education &amp; Mathematics</t>
  </si>
  <si>
    <t>Family, Self-care</t>
  </si>
  <si>
    <t>mother</t>
  </si>
  <si>
    <t xml:space="preserve">English, French, Spanish, Korean </t>
  </si>
  <si>
    <t>week 1: doesn't show data for before jun 18
week 2:Instagram 11h10m, netflix 5h 45m, google maps 4h 23m, tiktok 4h13m, twitter 3h 44m, whatsapp 3h17m, safari 2hr 49 m
week 3:Instagram 10h52m, netflix 10h 34m, google maps 3h 1m, tiktok 7h25m, twitter 3h 36m, whatsapp 2h31m, safari 1hr 17 m
week 4: Instagram 8h48m, netflix 9h 53m, google maps 2h 31m, tiktok 7h19m, twitter 4h 31m, whatsapp 4h2m, safari 2hr 27 m</t>
  </si>
  <si>
    <t>Yes, I added a French minor, I did not change anything though</t>
  </si>
  <si>
    <t>Stressed, Tired, Happy, Satisfied, Grateful</t>
  </si>
  <si>
    <t>Family, Friends, Food, Travel, Relationships, Money</t>
  </si>
  <si>
    <t>it only shows me form june 16-23
June 16-23: Average 30 min, 3h 31m total
June 23-30: Average 3h 58 m, 27h 48m total
This week: 6h 35m average, 26h 24m total</t>
  </si>
  <si>
    <t>Calm, Tired, Content, Satisfied, Grateful</t>
  </si>
  <si>
    <t>Family, Food, Relationships, School</t>
  </si>
  <si>
    <t>Mother, Father, 18-year-old daughter, 20-year-old son</t>
  </si>
  <si>
    <t>*note: I don't exactly remember my code.  I think it was 14528327 or 1217, sorry*</t>
  </si>
  <si>
    <t>Anxious, Excited, Tired, Happy, Worried, Sad, Satisfied, Grateful</t>
  </si>
  <si>
    <t>Family, Friends, Food, Spirituality, Self-care</t>
  </si>
  <si>
    <t>Mother, father, one 18 year old daughter, one 20 year old son</t>
  </si>
  <si>
    <t>No, I am officially a Design studies major! I was notified on the trip</t>
  </si>
  <si>
    <t xml:space="preserve">No, I am a business minor and a french minor </t>
  </si>
  <si>
    <t>Anxious, Content, Worried</t>
  </si>
  <si>
    <t>Family, Friends, Relationships</t>
  </si>
  <si>
    <t>Mother, father</t>
  </si>
  <si>
    <t>Week 1: doesn’t go back that far
Week 2: 185 minutes average
- WhatsApp: 245 mins
- Safari: 181 mins
- Snapchat: 133 mins
- Instagram: 112 mins
- Photos: 107 mins
Week 3: 247 minutes average
- instagram: 434 mins
- whatsapp: 189 mins
- Snapchat: 155 mins
- photos: 154 mins
- safari: 127 mins
Week 4: 240 minutes average 
- instagram: 305 mins
- whatsapp: 288 mins
- Snapchat: 220 mins
- photos: 206 mins
- spotify: 107 mins</t>
  </si>
  <si>
    <t xml:space="preserve">No </t>
  </si>
  <si>
    <t>Happy, Satisfied, Grateful</t>
  </si>
  <si>
    <t>no</t>
  </si>
  <si>
    <t>Health, Friends, Food, Spirituality, Self-care, Travel, Relationships</t>
  </si>
  <si>
    <t>mother- aude 
father- cyrill
2 grown other kids(22yrs and up) that would visit occasionally</t>
  </si>
  <si>
    <t xml:space="preserve">my phone only shows data for 2 weeks idk why
week 1(june 23-30): snapchat 333 minutes, instagram: 255 minutes, spotify: 180 minutes
week 2(june 31- july 7): snapchat: 543 minnutes, instagram: 430 minutes, spotify: 192 minutes
</t>
  </si>
  <si>
    <t>Nope</t>
  </si>
  <si>
    <t>Calm, Stressed, Anxious, Tired, Happy, Worried, Afraid, Grateful, Unsure</t>
  </si>
  <si>
    <t>Work, Family, Health, Friends, Food, Relationships, Money, School</t>
  </si>
  <si>
    <t>FLF 201</t>
  </si>
  <si>
    <t>mother, father, 17 year old son, 15 year old daughter, 10-11 year old son, 5 year old son. (oldest son in paris, 19 years old)</t>
  </si>
  <si>
    <t>week june 16-22: 44.43 hours, week june 23-29: 48.18 hrs, week june 30-july 6: 50.26 hrs</t>
  </si>
  <si>
    <t>I am consider double majoring in French now</t>
  </si>
  <si>
    <t>Anxious, Tired, Content, Happy, Satisfied, Grateful</t>
  </si>
  <si>
    <t>Work, Friends</t>
  </si>
  <si>
    <t>Yes, engineering to Spanish.</t>
  </si>
  <si>
    <t>No minors.</t>
  </si>
  <si>
    <t>Calm, Content, Happy, Satisfied, Grateful, Unsure</t>
  </si>
  <si>
    <t>Health, Travel, School, Other</t>
  </si>
  <si>
    <t>For the last week I had 3 hours 30 minute average screen time. It won’t show me any more !</t>
  </si>
  <si>
    <t>Stressed, Anxious, Excited, Tired, Happy</t>
  </si>
  <si>
    <t>Family, Friends, Travel</t>
  </si>
  <si>
    <t>FLF 202</t>
  </si>
  <si>
    <t>added a French minor</t>
  </si>
  <si>
    <t>Calm, Tired, Satisfied</t>
  </si>
  <si>
    <t>Work, Friends, Relationships</t>
  </si>
  <si>
    <t>mother, father, one 4 year old, one 10 year old, one 13 year old, one 15 year old</t>
  </si>
  <si>
    <t>Stressed, Anxious, Tired, Happy, Sad, Grateful, Unsure</t>
  </si>
  <si>
    <t>Work, Health, Food, Relationships, School</t>
  </si>
  <si>
    <t>Calm, Tired, Content</t>
  </si>
  <si>
    <t>Food, School, Other</t>
  </si>
  <si>
    <t>Mother, Father, 18 year-old daughter, 20 year-old son</t>
  </si>
  <si>
    <t>Week 1: Instagram, 137 minutes, Snapchat, 37 minutes.  Week 2: Instagram, 59 minutes, Snapchat, 22 minutes.  Week 3: Instagram, 84 minutes, Snapchat, 40 minutes.  Week 4: Instagram, 159 minutes, Snapchat, 32 minutes.</t>
  </si>
  <si>
    <t>200627606 or 14528327</t>
  </si>
  <si>
    <t>Yes, I switched my minor from Parks and Rec to French</t>
  </si>
  <si>
    <t>Stressed, Excited, Content, Happy, Satisfied, Grateful</t>
  </si>
  <si>
    <t>Family, Friends, Spirituality, Relationships, Money, School</t>
  </si>
  <si>
    <t>Mother, 14 year old daughter</t>
  </si>
  <si>
    <t>Completely disagree</t>
  </si>
  <si>
    <t>Yes, I added a business administration minor</t>
  </si>
  <si>
    <t>Stressed, Tired, Happy</t>
  </si>
  <si>
    <t>Health, Friends, School</t>
  </si>
  <si>
    <t xml:space="preserve">I had an intended minor in French, but now it is officially declared. </t>
  </si>
  <si>
    <t>Work, Self-care, School</t>
  </si>
  <si>
    <t xml:space="preserve">A mother </t>
  </si>
  <si>
    <t xml:space="preserve">I don't have this set up </t>
  </si>
  <si>
    <t xml:space="preserve">Yes to French through my pack portal. It’s under where you go to choose your classes. You request a minor and are given a short question on why it is that you want to request it. </t>
  </si>
  <si>
    <t>Calm, Anxious, Excited, Tired, Content, Happy, Sad, Satisfied, Grateful, Other</t>
  </si>
  <si>
    <t>Family, Friends, Travel, Money</t>
  </si>
  <si>
    <t xml:space="preserve">i didn’t select a </t>
  </si>
  <si>
    <t>first week: 6hr second week: 3:42 third week: 4:02 fourth week: 5</t>
  </si>
  <si>
    <t>Calm, Content, Happy, Sad</t>
  </si>
  <si>
    <t>Friends, Food, Self-care, School</t>
  </si>
  <si>
    <t xml:space="preserve">mother, father, one 5-year-old daughter, one 9-year-old son , one 13-year-old daughter, one 15-year-old son </t>
  </si>
  <si>
    <t>Yes, I added a art and design minor</t>
  </si>
  <si>
    <t>Calm, Excited, Content, Happy, Grateful, Relaxed</t>
  </si>
  <si>
    <t>Family, Health, Friends, Food, Self-care, Travel</t>
  </si>
  <si>
    <t>Week 1: 2 hours, Week 2: 3 hours, week 3: 3 hours</t>
  </si>
  <si>
    <t>Calm, Happy, Satisfied</t>
  </si>
  <si>
    <t>Friends, Self-care, Travel, Relationships</t>
  </si>
  <si>
    <t>e. I lived in a room, an apartment or a house with others who were not native or fluent speakers of French.</t>
  </si>
  <si>
    <t xml:space="preserve">Stayed with wife </t>
  </si>
  <si>
    <t xml:space="preserve">
FireFox
1 h 43 m
ChatGPT
58 m
Messages
22 m</t>
  </si>
  <si>
    <t>Stressed, Tired, Grateful</t>
  </si>
  <si>
    <t>Family, Spirituality, Travel, Relationships, Money, School</t>
  </si>
  <si>
    <t xml:space="preserve">Week 3 (June 15-22 2025) Top 5 Apps: Youtube, 1205 minutes, Instagram, 302 minutes, Messages, 125 minutes, Chrome, 68 minutes, Blue Letter Bible, 49 minutes. 
Week 4 (June 22-29 2025) Top 5 Apps: Youtube, 1138 minutes, Instagram, 408 minutes, Blue Letter Bible, 163 minutes, Photos, 121 minutes, Messages, 116 minutes. 
Week 5 (June 29-July 6 2025) Top 5 Apps: Youtube, 976 minutes, Instagram, 573 minutes, Messages, 234 minutes, Google Maps, 111 minutes, Apple Music, 84 minutes. </t>
  </si>
  <si>
    <t xml:space="preserve">Political science&gt;&gt; Criminology </t>
  </si>
  <si>
    <t xml:space="preserve">Added French </t>
  </si>
  <si>
    <t>Calm, Tired, Happy, Satisfied, Grateful, Relaxed</t>
  </si>
  <si>
    <t>Family, Friends, Food, Travel, Relationships</t>
  </si>
  <si>
    <t xml:space="preserve">Week 1: 303 mins Week 2: 407 mins Week 3: 113 mins Week 4: 207 mins </t>
  </si>
  <si>
    <t>Stressed, Content, Grateful</t>
  </si>
  <si>
    <t>Work, Family, Health, Friends, Food, Travel, School</t>
  </si>
  <si>
    <t>No.</t>
  </si>
  <si>
    <t>Excited, Tired, Content, Satisfied, Grateful, Relaxed</t>
  </si>
  <si>
    <t>Family, Friends, Food, School</t>
  </si>
  <si>
    <t>Week 2: Instagram (639min), TikTok (321min), WhatsApp (278min), X (189min), Discord (38min)
Week 3: TikTok (547min), Instagram (594 min), X (154min), Beli (130min), Discord (13min)
Week 4: Instagram (931min), TikTok (561min), WhatsApp (260min), X (197min), Discord (27min)</t>
  </si>
  <si>
    <t>Tired, Sad, Relaxed</t>
  </si>
  <si>
    <t>Family, Food, Travel</t>
  </si>
  <si>
    <t>Content</t>
  </si>
  <si>
    <t>Work, Family, Friends, Travel, Relationships</t>
  </si>
  <si>
    <t>Stressed, Tired, Happy, Satisfied</t>
  </si>
  <si>
    <t>Work, Family, Friends, Relationships</t>
  </si>
  <si>
    <t>Travel</t>
  </si>
  <si>
    <t>Calm, Satisfied, Relaxed</t>
  </si>
  <si>
    <t>Family, Health, Friends, Self-care, Relationships</t>
  </si>
  <si>
    <t>Mother, Son of 14, Daughter of 12-13 (?), Daughter of 11</t>
  </si>
  <si>
    <t>Anxious, Excited, Grateful</t>
  </si>
  <si>
    <t>Work, Family, Money</t>
  </si>
  <si>
    <t xml:space="preserve">Aude (host mom), Cyrille (host dad) </t>
  </si>
  <si>
    <t xml:space="preserve">Week 1 : instagram (130 minutes), whatsapp (150 minutes), messages (147 minutes), youtube (89 minutes) 
Week 2 : instagram (178 minutes), whatsapp (166 minutes), messages (120 minutes), youtube ( 102 minutes) 
Week 3 : instagram (133 minutes), whatsapp (65 minutes), messages (150 minutes), youtube (170 minutes) </t>
  </si>
  <si>
    <t>Anxious, Content, Worried, Sad, Satisfied, Grateful</t>
  </si>
  <si>
    <t>Friends, Travel, Relationships, Money, School</t>
  </si>
  <si>
    <t xml:space="preserve">DNA </t>
  </si>
  <si>
    <t xml:space="preserve">English, French, Korean </t>
  </si>
  <si>
    <t>Week 4: Instagram 8h30m, TikTok 7h25m, messages 5h4m, safari 2h32m, Google maps 2h6m</t>
  </si>
  <si>
    <t>Calm, Excited, Content, Happy, Satisfied, Grateful</t>
  </si>
  <si>
    <t>Work, Family, Friends, Food, Self-care, Travel, Relationships</t>
  </si>
  <si>
    <t>English, French, Spanish</t>
  </si>
  <si>
    <t>Week 2: WhatsApp  440 minutes, Instagram 156 minutes, YouTube 127 minutes
Week 3: WhatsApp 481 minutes, YouTube 243 minutes, Instagram 129 minutes
Week 4: WhatsApp 729 minutes, . . . (Instagram and YouTube were uninstalled)</t>
  </si>
  <si>
    <t>Stressed, Excited, Happy</t>
  </si>
  <si>
    <t>Friends, Travel, School</t>
  </si>
  <si>
    <t>I selected b</t>
  </si>
  <si>
    <t>Week 1: Instagram 811 minutes, Discord 354 minutes
Week 2 : Instagram 660 minutes, Discord 399 minutes 
Week 3: Instagram 858 minutes, Discord 193 minutes
Week 4: Instagram 536 minutes, Discord 281 minutes</t>
  </si>
  <si>
    <t>no Apparently</t>
  </si>
  <si>
    <t xml:space="preserve">mother father, one 5-year-old daughter, one 9-year-old son, one 12-year-old daughter, and one 15-year-old son. </t>
  </si>
  <si>
    <t>Family</t>
  </si>
  <si>
    <t>Yes, I went from Exploratory Studies to Communications</t>
  </si>
  <si>
    <t xml:space="preserve">I added French and Business Administration </t>
  </si>
  <si>
    <t>Calm, Stressed, Excited, Tired, Happy, Worried, Grateful</t>
  </si>
  <si>
    <t>Work, Family, Travel, Relationships, School</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</si>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</sst>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color rgb="FF000000"/>
      <name val="Arial"/>
      <scheme val="minor"/>
    </font>
  </fonts>
  <fills count="2">
    <fill>
      <patternFill patternType="none"/>
    </fill>
    <fill>
      <patternFill patternType="lightGray"/>
    </fill>
  </fills>
  <borders count="2">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1" fillId="0" fontId="0" numFmtId="0" xfId="0" applyAlignment="1" applyBorder="1" applyFont="1">
      <alignment readingOrder="0" vertical="bottom"/>
    </xf>
    <xf quotePrefix="1" borderId="0" fillId="0" fontId="1" numFmtId="0" xfId="0" applyAlignment="1" applyFont="1">
      <alignment readingOrder="0"/>
    </xf>
    <xf borderId="0" fillId="0" fontId="1" numFmtId="0" xfId="0" applyAlignment="1" applyFont="1">
      <alignment readingOrder="0"/>
    </xf>
    <xf borderId="0" fillId="0" fontId="1" numFmtId="0" xfId="0" applyFont="1"/>
    <xf borderId="1" fillId="0" fontId="2" numFmtId="0" xfId="0" applyAlignment="1" applyBorder="1" applyFont="1">
      <alignment vertical="bottom"/>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16.25"/>
    <col customWidth="1" min="2" max="2" width="21.38"/>
    <col customWidth="1" hidden="1" min="3" max="3" width="49.63"/>
    <col customWidth="1" hidden="1" min="4" max="4" width="35.5"/>
    <col customWidth="1" hidden="1" min="5" max="5" width="17.63"/>
    <col customWidth="1" hidden="1" min="6" max="6" width="58.38"/>
    <col customWidth="1" hidden="1" min="7" max="7" width="63.38"/>
    <col customWidth="1" hidden="1" min="8" max="8" width="65.25"/>
    <col customWidth="1" hidden="1" min="9" max="9" width="79.25"/>
    <col customWidth="1" hidden="1" min="10" max="10" width="91.13"/>
    <col customWidth="1" hidden="1" min="11" max="11" width="60.63"/>
    <col customWidth="1" hidden="1" min="12" max="12" width="98.38"/>
    <col customWidth="1" hidden="1" min="13" max="13" width="94.13"/>
    <col customWidth="1" hidden="1" min="14" max="14" width="54.88"/>
    <col customWidth="1" hidden="1" min="15" max="15" width="86.75"/>
    <col customWidth="1" hidden="1" min="16" max="16" width="80.63"/>
    <col customWidth="1" hidden="1" min="17" max="17" width="106.38"/>
    <col customWidth="1" hidden="1" min="18" max="18" width="95.25"/>
    <col customWidth="1" hidden="1" min="19" max="19" width="143.75"/>
    <col customWidth="1" hidden="1" min="20" max="20" width="116.88"/>
    <col customWidth="1" hidden="1" min="21" max="21" width="131.63"/>
    <col customWidth="1" hidden="1" min="22" max="22" width="52.5"/>
    <col customWidth="1" hidden="1" min="23" max="23" width="56.63"/>
    <col customWidth="1" min="24" max="24" width="84.5"/>
    <col customWidth="1" hidden="1" min="25" max="25" width="203.13"/>
    <col customWidth="1" hidden="1" min="26" max="26" width="209.25"/>
    <col customWidth="1" hidden="1" min="27" max="27" width="210.75"/>
    <col customWidth="1" hidden="1" min="28" max="28" width="212.0"/>
    <col customWidth="1" hidden="1" min="29" max="29" width="204.0"/>
    <col customWidth="1" hidden="1" min="30" max="30" width="206.0"/>
    <col customWidth="1" hidden="1" min="31" max="31" width="215.38"/>
    <col customWidth="1" hidden="1" min="32" max="32" width="222.13"/>
    <col customWidth="1" hidden="1" min="33" max="33" width="218.75"/>
    <col customWidth="1" hidden="1" min="34" max="34" width="184.5"/>
    <col customWidth="1" hidden="1" min="35" max="35" width="83.88"/>
    <col customWidth="1" hidden="1" min="36" max="36" width="110.0"/>
    <col customWidth="1" hidden="1" min="37" max="37" width="108.13"/>
    <col customWidth="1" hidden="1" min="38" max="38" width="129.13"/>
    <col customWidth="1" hidden="1" min="39" max="39" width="87.38"/>
    <col customWidth="1" hidden="1" min="40" max="40" width="83.5"/>
    <col customWidth="1" hidden="1" min="41" max="41" width="109.63"/>
    <col customWidth="1" hidden="1" min="42" max="42" width="107.75"/>
    <col customWidth="1" hidden="1" min="43" max="43" width="128.75"/>
    <col customWidth="1" hidden="1" min="44" max="44" width="87.0"/>
    <col customWidth="1" hidden="1" min="45" max="45" width="105.25"/>
    <col customWidth="1" hidden="1" min="46" max="46" width="174.13"/>
    <col customWidth="1" hidden="1" min="47" max="47" width="228.75"/>
    <col customWidth="1" hidden="1" min="48" max="48" width="210.5"/>
    <col customWidth="1" hidden="1" min="49" max="49" width="104.63"/>
    <col customWidth="1" hidden="1" min="50" max="50" width="173.5"/>
    <col customWidth="1" hidden="1" min="51" max="51" width="228.13"/>
    <col customWidth="1" hidden="1" min="52" max="52" width="209.88"/>
    <col customWidth="1" hidden="1" min="53" max="53" width="93.63"/>
    <col customWidth="1" hidden="1" min="54" max="54" width="106.75"/>
    <col customWidth="1" hidden="1" min="55" max="55" width="115.0"/>
    <col customWidth="1" hidden="1" min="56" max="56" width="93.13"/>
    <col customWidth="1" hidden="1" min="57" max="57" width="182.38"/>
    <col customWidth="1" hidden="1" min="58" max="58" width="110.38"/>
    <col customWidth="1" hidden="1" min="59" max="59" width="96.13"/>
    <col customWidth="1" hidden="1" min="60" max="60" width="91.13"/>
    <col customWidth="1" hidden="1" min="61" max="61" width="102.75"/>
    <col customWidth="1" hidden="1" min="62" max="62" width="117.13"/>
    <col customWidth="1" hidden="1" min="63" max="63" width="93.88"/>
    <col customWidth="1" hidden="1" min="64" max="64" width="80.63"/>
    <col customWidth="1" hidden="1" min="65" max="65" width="111.13"/>
    <col customWidth="1" hidden="1" min="66" max="66" width="90.13"/>
    <col customWidth="1" hidden="1" min="67" max="67" width="188.75"/>
    <col customWidth="1" hidden="1" min="68" max="68" width="108.0"/>
    <col customWidth="1" hidden="1" min="69" max="69" width="113.38"/>
    <col customWidth="1" hidden="1" min="70" max="70" width="154.63"/>
    <col customWidth="1" hidden="1" min="71" max="71" width="108.75"/>
    <col customWidth="1" hidden="1" min="72" max="72" width="120.38"/>
    <col customWidth="1" hidden="1" min="73" max="73" width="90.5"/>
    <col customWidth="1" hidden="1" min="74" max="75" width="72.75"/>
    <col customWidth="1" hidden="1" min="76" max="76" width="95.25"/>
    <col customWidth="1" hidden="1" min="77" max="77" width="90.0"/>
    <col customWidth="1" hidden="1" min="78" max="78" width="18.88"/>
    <col customWidth="1" min="79" max="84"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2" t="s">
        <v>77</v>
      </c>
      <c r="CA1" s="3" t="s">
        <v>78</v>
      </c>
      <c r="CB1" s="3" t="s">
        <v>79</v>
      </c>
      <c r="CC1" s="3" t="s">
        <v>80</v>
      </c>
      <c r="CD1" s="3" t="s">
        <v>81</v>
      </c>
      <c r="CE1" s="3" t="s">
        <v>82</v>
      </c>
    </row>
    <row r="2">
      <c r="A2" s="4">
        <v>45124.200553703704</v>
      </c>
      <c r="B2" s="5" t="s">
        <v>83</v>
      </c>
      <c r="C2" s="3" t="s">
        <v>84</v>
      </c>
      <c r="D2" s="3" t="s">
        <v>85</v>
      </c>
      <c r="E2" s="3" t="s">
        <v>86</v>
      </c>
      <c r="F2" s="3" t="s">
        <v>87</v>
      </c>
      <c r="G2" s="3" t="s">
        <v>88</v>
      </c>
      <c r="H2" s="3" t="s">
        <v>89</v>
      </c>
      <c r="I2" s="3" t="s">
        <v>90</v>
      </c>
      <c r="J2" s="3" t="s">
        <v>86</v>
      </c>
      <c r="K2" s="3" t="s">
        <v>91</v>
      </c>
      <c r="L2" s="3" t="s">
        <v>91</v>
      </c>
      <c r="M2" s="3" t="s">
        <v>91</v>
      </c>
      <c r="N2" s="3" t="s">
        <v>92</v>
      </c>
      <c r="O2" s="3" t="s">
        <v>91</v>
      </c>
      <c r="P2" s="3" t="s">
        <v>91</v>
      </c>
      <c r="Q2" s="3" t="s">
        <v>93</v>
      </c>
      <c r="R2" s="3" t="s">
        <v>94</v>
      </c>
      <c r="S2" s="3" t="s">
        <v>94</v>
      </c>
      <c r="T2" s="3" t="s">
        <v>94</v>
      </c>
      <c r="U2" s="3" t="s">
        <v>94</v>
      </c>
      <c r="V2" s="3" t="s">
        <v>95</v>
      </c>
      <c r="W2" s="3" t="s">
        <v>95</v>
      </c>
      <c r="X2" s="3" t="s">
        <v>86</v>
      </c>
      <c r="Y2" s="3" t="s">
        <v>96</v>
      </c>
      <c r="Z2" s="3" t="s">
        <v>97</v>
      </c>
      <c r="AA2" s="3" t="s">
        <v>96</v>
      </c>
      <c r="AB2" s="3" t="s">
        <v>98</v>
      </c>
      <c r="AC2" s="3" t="s">
        <v>97</v>
      </c>
      <c r="AD2" s="3" t="s">
        <v>97</v>
      </c>
      <c r="AE2" s="3" t="s">
        <v>98</v>
      </c>
      <c r="AF2" s="3" t="s">
        <v>97</v>
      </c>
      <c r="AG2" s="3" t="s">
        <v>98</v>
      </c>
      <c r="AH2" s="3" t="s">
        <v>98</v>
      </c>
      <c r="AI2" s="3">
        <v>5.0</v>
      </c>
      <c r="AJ2" s="3">
        <v>3.0</v>
      </c>
      <c r="AK2" s="3">
        <v>7.0</v>
      </c>
      <c r="AL2" s="3">
        <v>0.0</v>
      </c>
      <c r="AM2" s="3">
        <v>5.0</v>
      </c>
      <c r="AN2" s="3" t="s">
        <v>99</v>
      </c>
      <c r="AO2" s="3" t="s">
        <v>99</v>
      </c>
      <c r="AP2" s="6" t="s">
        <v>100</v>
      </c>
      <c r="AQ2" s="3" t="s">
        <v>99</v>
      </c>
      <c r="AR2" s="3" t="s">
        <v>99</v>
      </c>
      <c r="AS2" s="3">
        <v>1.0</v>
      </c>
      <c r="AT2" s="3">
        <v>0.0</v>
      </c>
      <c r="AU2" s="3">
        <v>5.0</v>
      </c>
      <c r="AV2" s="3">
        <v>0.0</v>
      </c>
      <c r="AW2" s="3" t="s">
        <v>99</v>
      </c>
      <c r="AX2" s="6" t="s">
        <v>100</v>
      </c>
      <c r="AY2" s="6" t="s">
        <v>100</v>
      </c>
      <c r="AZ2" s="3" t="s">
        <v>99</v>
      </c>
      <c r="BA2" s="3" t="s">
        <v>101</v>
      </c>
      <c r="BB2" s="3" t="s">
        <v>102</v>
      </c>
      <c r="BC2" s="3" t="s">
        <v>103</v>
      </c>
      <c r="BD2" s="3" t="s">
        <v>102</v>
      </c>
      <c r="BE2" s="3" t="s">
        <v>102</v>
      </c>
      <c r="BF2" s="3" t="s">
        <v>102</v>
      </c>
      <c r="BG2" s="3" t="s">
        <v>102</v>
      </c>
      <c r="BH2" s="3" t="s">
        <v>103</v>
      </c>
      <c r="BI2" s="3" t="s">
        <v>103</v>
      </c>
      <c r="BJ2" s="3" t="s">
        <v>102</v>
      </c>
      <c r="BK2" s="3" t="s">
        <v>101</v>
      </c>
      <c r="BL2" s="3" t="s">
        <v>102</v>
      </c>
      <c r="BM2" s="3" t="s">
        <v>102</v>
      </c>
      <c r="BN2" s="3" t="s">
        <v>101</v>
      </c>
      <c r="BO2" s="3" t="s">
        <v>101</v>
      </c>
      <c r="BP2" s="3" t="s">
        <v>102</v>
      </c>
      <c r="BQ2" s="3" t="s">
        <v>103</v>
      </c>
      <c r="BR2" s="3" t="s">
        <v>102</v>
      </c>
      <c r="BS2" s="3" t="s">
        <v>102</v>
      </c>
      <c r="BT2" s="3" t="s">
        <v>102</v>
      </c>
      <c r="BU2" s="3" t="s">
        <v>101</v>
      </c>
      <c r="BV2" s="3" t="s">
        <v>101</v>
      </c>
      <c r="BW2" s="3" t="s">
        <v>101</v>
      </c>
      <c r="BX2" s="3" t="s">
        <v>104</v>
      </c>
      <c r="BY2" s="3" t="s">
        <v>102</v>
      </c>
      <c r="BZ2" s="7"/>
      <c r="CA2" s="3" t="s">
        <v>86</v>
      </c>
      <c r="CB2" s="3" t="s">
        <v>86</v>
      </c>
      <c r="CC2" s="3" t="s">
        <v>86</v>
      </c>
      <c r="CD2" s="3" t="s">
        <v>86</v>
      </c>
      <c r="CE2" s="3" t="s">
        <v>86</v>
      </c>
    </row>
    <row r="3">
      <c r="A3" s="4">
        <v>45120.741362141205</v>
      </c>
      <c r="B3" s="5" t="s">
        <v>105</v>
      </c>
      <c r="C3" s="3" t="s">
        <v>106</v>
      </c>
      <c r="D3" s="3" t="s">
        <v>107</v>
      </c>
      <c r="E3" s="3" t="s">
        <v>108</v>
      </c>
      <c r="F3" s="3" t="s">
        <v>109</v>
      </c>
      <c r="G3" s="3" t="s">
        <v>110</v>
      </c>
      <c r="H3" s="3" t="s">
        <v>89</v>
      </c>
      <c r="I3" s="3" t="s">
        <v>111</v>
      </c>
      <c r="J3" s="3" t="s">
        <v>108</v>
      </c>
      <c r="K3" s="3" t="s">
        <v>91</v>
      </c>
      <c r="L3" s="3" t="s">
        <v>91</v>
      </c>
      <c r="M3" s="3" t="s">
        <v>91</v>
      </c>
      <c r="N3" s="3" t="s">
        <v>92</v>
      </c>
      <c r="O3" s="3" t="s">
        <v>91</v>
      </c>
      <c r="P3" s="3" t="s">
        <v>91</v>
      </c>
      <c r="Q3" s="3" t="s">
        <v>94</v>
      </c>
      <c r="R3" s="3" t="s">
        <v>94</v>
      </c>
      <c r="S3" s="3" t="s">
        <v>93</v>
      </c>
      <c r="T3" s="3" t="s">
        <v>93</v>
      </c>
      <c r="U3" s="3" t="s">
        <v>94</v>
      </c>
      <c r="V3" s="3" t="s">
        <v>112</v>
      </c>
      <c r="W3" s="3" t="s">
        <v>113</v>
      </c>
      <c r="X3" s="3" t="s">
        <v>114</v>
      </c>
      <c r="Y3" s="3" t="s">
        <v>96</v>
      </c>
      <c r="Z3" s="3" t="s">
        <v>115</v>
      </c>
      <c r="AA3" s="3" t="s">
        <v>96</v>
      </c>
      <c r="AB3" s="3" t="s">
        <v>116</v>
      </c>
      <c r="AC3" s="3" t="s">
        <v>97</v>
      </c>
      <c r="AD3" s="3" t="s">
        <v>97</v>
      </c>
      <c r="AE3" s="3" t="s">
        <v>115</v>
      </c>
      <c r="AF3" s="3" t="s">
        <v>116</v>
      </c>
      <c r="AG3" s="3" t="s">
        <v>116</v>
      </c>
      <c r="AH3" s="3" t="s">
        <v>116</v>
      </c>
      <c r="AI3" s="3">
        <v>7.0</v>
      </c>
      <c r="AJ3" s="3">
        <v>7.0</v>
      </c>
      <c r="AK3" s="3">
        <v>4.0</v>
      </c>
      <c r="AL3" s="3">
        <v>5.0</v>
      </c>
      <c r="AM3" s="3">
        <v>5.0</v>
      </c>
      <c r="AN3" s="6" t="s">
        <v>117</v>
      </c>
      <c r="AO3" s="6" t="s">
        <v>117</v>
      </c>
      <c r="AP3" s="3" t="s">
        <v>118</v>
      </c>
      <c r="AQ3" s="6" t="s">
        <v>117</v>
      </c>
      <c r="AR3" s="6" t="s">
        <v>117</v>
      </c>
      <c r="AS3" s="3">
        <v>6.0</v>
      </c>
      <c r="AT3" s="3">
        <v>7.0</v>
      </c>
      <c r="AU3" s="3">
        <v>7.0</v>
      </c>
      <c r="AV3" s="3">
        <v>5.0</v>
      </c>
      <c r="AW3" s="6" t="s">
        <v>119</v>
      </c>
      <c r="AX3" s="3" t="s">
        <v>118</v>
      </c>
      <c r="AY3" s="3" t="s">
        <v>118</v>
      </c>
      <c r="AZ3" s="6" t="s">
        <v>117</v>
      </c>
      <c r="BA3" s="3" t="s">
        <v>101</v>
      </c>
      <c r="BB3" s="3" t="s">
        <v>101</v>
      </c>
      <c r="BC3" s="3" t="s">
        <v>101</v>
      </c>
      <c r="BD3" s="3" t="s">
        <v>101</v>
      </c>
      <c r="BE3" s="3" t="s">
        <v>101</v>
      </c>
      <c r="BF3" s="3" t="s">
        <v>101</v>
      </c>
      <c r="BG3" s="3" t="s">
        <v>101</v>
      </c>
      <c r="BH3" s="3" t="s">
        <v>101</v>
      </c>
      <c r="BI3" s="3" t="s">
        <v>101</v>
      </c>
      <c r="BJ3" s="3" t="s">
        <v>101</v>
      </c>
      <c r="BK3" s="3" t="s">
        <v>101</v>
      </c>
      <c r="BL3" s="3" t="s">
        <v>101</v>
      </c>
      <c r="BM3" s="3" t="s">
        <v>101</v>
      </c>
      <c r="BN3" s="3" t="s">
        <v>101</v>
      </c>
      <c r="BO3" s="3" t="s">
        <v>101</v>
      </c>
      <c r="BP3" s="3" t="s">
        <v>102</v>
      </c>
      <c r="BQ3" s="3" t="s">
        <v>102</v>
      </c>
      <c r="BR3" s="3" t="s">
        <v>101</v>
      </c>
      <c r="BS3" s="3" t="s">
        <v>101</v>
      </c>
      <c r="BT3" s="3" t="s">
        <v>101</v>
      </c>
      <c r="BU3" s="3" t="s">
        <v>104</v>
      </c>
      <c r="BV3" s="3" t="s">
        <v>120</v>
      </c>
      <c r="BW3" s="3" t="s">
        <v>104</v>
      </c>
      <c r="BX3" s="3" t="s">
        <v>104</v>
      </c>
      <c r="BY3" s="3" t="s">
        <v>120</v>
      </c>
      <c r="BZ3" s="7"/>
      <c r="CA3" s="3" t="s">
        <v>86</v>
      </c>
      <c r="CB3" s="3" t="s">
        <v>86</v>
      </c>
      <c r="CC3" s="3" t="s">
        <v>86</v>
      </c>
      <c r="CD3" s="3" t="s">
        <v>86</v>
      </c>
      <c r="CE3" s="3" t="s">
        <v>86</v>
      </c>
    </row>
    <row r="4">
      <c r="A4" s="4">
        <v>45121.351013125</v>
      </c>
      <c r="B4" s="5" t="s">
        <v>121</v>
      </c>
      <c r="C4" s="3" t="s">
        <v>122</v>
      </c>
      <c r="D4" s="3" t="s">
        <v>123</v>
      </c>
      <c r="E4" s="3" t="s">
        <v>124</v>
      </c>
      <c r="F4" s="3" t="s">
        <v>125</v>
      </c>
      <c r="G4" s="3" t="s">
        <v>126</v>
      </c>
      <c r="H4" s="3" t="s">
        <v>127</v>
      </c>
      <c r="I4" s="3" t="s">
        <v>111</v>
      </c>
      <c r="J4" s="3" t="s">
        <v>86</v>
      </c>
      <c r="K4" s="3" t="s">
        <v>92</v>
      </c>
      <c r="L4" s="3" t="s">
        <v>92</v>
      </c>
      <c r="M4" s="3" t="s">
        <v>92</v>
      </c>
      <c r="N4" s="3" t="s">
        <v>92</v>
      </c>
      <c r="O4" s="3" t="s">
        <v>91</v>
      </c>
      <c r="P4" s="3" t="s">
        <v>91</v>
      </c>
      <c r="Q4" s="3" t="s">
        <v>94</v>
      </c>
      <c r="R4" s="3" t="s">
        <v>94</v>
      </c>
      <c r="S4" s="3" t="s">
        <v>94</v>
      </c>
      <c r="T4" s="3" t="s">
        <v>94</v>
      </c>
      <c r="U4" s="3" t="s">
        <v>94</v>
      </c>
      <c r="V4" s="3" t="s">
        <v>112</v>
      </c>
      <c r="W4" s="3" t="s">
        <v>112</v>
      </c>
      <c r="X4" s="3" t="s">
        <v>128</v>
      </c>
      <c r="Y4" s="3" t="s">
        <v>96</v>
      </c>
      <c r="Z4" s="3" t="s">
        <v>115</v>
      </c>
      <c r="AA4" s="3" t="s">
        <v>96</v>
      </c>
      <c r="AB4" s="3" t="s">
        <v>97</v>
      </c>
      <c r="AC4" s="3" t="s">
        <v>98</v>
      </c>
      <c r="AD4" s="3" t="s">
        <v>96</v>
      </c>
      <c r="AE4" s="3" t="s">
        <v>96</v>
      </c>
      <c r="AF4" s="3" t="s">
        <v>96</v>
      </c>
      <c r="AG4" s="3" t="s">
        <v>98</v>
      </c>
      <c r="AH4" s="3" t="s">
        <v>116</v>
      </c>
      <c r="AI4" s="3">
        <v>2.0</v>
      </c>
      <c r="AJ4" s="3">
        <v>1.0</v>
      </c>
      <c r="AK4" s="3">
        <v>1.0</v>
      </c>
      <c r="AL4" s="3">
        <v>0.0</v>
      </c>
      <c r="AM4" s="3">
        <v>0.0</v>
      </c>
      <c r="AN4" s="3" t="s">
        <v>99</v>
      </c>
      <c r="AO4" s="6" t="s">
        <v>100</v>
      </c>
      <c r="AP4" s="6" t="s">
        <v>129</v>
      </c>
      <c r="AQ4" s="6" t="s">
        <v>100</v>
      </c>
      <c r="AR4" s="3" t="s">
        <v>99</v>
      </c>
      <c r="AS4" s="3">
        <v>1.0</v>
      </c>
      <c r="AT4" s="3">
        <v>4.0</v>
      </c>
      <c r="AU4" s="3">
        <v>3.0</v>
      </c>
      <c r="AV4" s="3">
        <v>0.0</v>
      </c>
      <c r="AW4" s="6" t="s">
        <v>100</v>
      </c>
      <c r="AX4" s="6" t="s">
        <v>100</v>
      </c>
      <c r="AY4" s="6" t="s">
        <v>129</v>
      </c>
      <c r="AZ4" s="3" t="s">
        <v>99</v>
      </c>
      <c r="BA4" s="3" t="s">
        <v>101</v>
      </c>
      <c r="BB4" s="3" t="s">
        <v>103</v>
      </c>
      <c r="BC4" s="3" t="s">
        <v>104</v>
      </c>
      <c r="BD4" s="3" t="s">
        <v>102</v>
      </c>
      <c r="BE4" s="3" t="s">
        <v>102</v>
      </c>
      <c r="BF4" s="3" t="s">
        <v>103</v>
      </c>
      <c r="BG4" s="3" t="s">
        <v>104</v>
      </c>
      <c r="BH4" s="3" t="s">
        <v>104</v>
      </c>
      <c r="BI4" s="3" t="s">
        <v>104</v>
      </c>
      <c r="BJ4" s="3" t="s">
        <v>103</v>
      </c>
      <c r="BK4" s="3" t="s">
        <v>102</v>
      </c>
      <c r="BL4" s="3" t="s">
        <v>103</v>
      </c>
      <c r="BM4" s="3" t="s">
        <v>103</v>
      </c>
      <c r="BN4" s="3" t="s">
        <v>103</v>
      </c>
      <c r="BO4" s="3" t="s">
        <v>103</v>
      </c>
      <c r="BP4" s="3" t="s">
        <v>103</v>
      </c>
      <c r="BQ4" s="3" t="s">
        <v>104</v>
      </c>
      <c r="BR4" s="3" t="s">
        <v>103</v>
      </c>
      <c r="BS4" s="3" t="s">
        <v>103</v>
      </c>
      <c r="BT4" s="3" t="s">
        <v>103</v>
      </c>
      <c r="BU4" s="3" t="s">
        <v>104</v>
      </c>
      <c r="BV4" s="3" t="s">
        <v>104</v>
      </c>
      <c r="BW4" s="3" t="s">
        <v>104</v>
      </c>
      <c r="BX4" s="3" t="s">
        <v>104</v>
      </c>
      <c r="BY4" s="3" t="s">
        <v>103</v>
      </c>
      <c r="BZ4" s="7"/>
      <c r="CA4" s="8">
        <f>(25+20+80)*7</f>
        <v>875</v>
      </c>
      <c r="CB4" s="8">
        <f>(40+35+60)*7</f>
        <v>945</v>
      </c>
      <c r="CC4" s="8">
        <f>(80+20+72)*7</f>
        <v>1204</v>
      </c>
      <c r="CD4" s="3" t="s">
        <v>86</v>
      </c>
      <c r="CE4" s="8">
        <f t="shared" ref="CE4:CE5" si="1">AVERAGE(CA4:CD4)</f>
        <v>1008</v>
      </c>
    </row>
    <row r="5">
      <c r="A5" s="4">
        <v>45124.8886887963</v>
      </c>
      <c r="B5" s="5" t="s">
        <v>130</v>
      </c>
      <c r="C5" s="3" t="s">
        <v>131</v>
      </c>
      <c r="D5" s="3" t="s">
        <v>107</v>
      </c>
      <c r="E5" s="3" t="s">
        <v>108</v>
      </c>
      <c r="F5" s="3" t="s">
        <v>132</v>
      </c>
      <c r="G5" s="3" t="s">
        <v>133</v>
      </c>
      <c r="H5" s="3" t="s">
        <v>89</v>
      </c>
      <c r="I5" s="3" t="s">
        <v>111</v>
      </c>
      <c r="J5" s="3" t="s">
        <v>134</v>
      </c>
      <c r="K5" s="3" t="s">
        <v>91</v>
      </c>
      <c r="L5" s="3" t="s">
        <v>91</v>
      </c>
      <c r="M5" s="3" t="s">
        <v>91</v>
      </c>
      <c r="N5" s="3" t="s">
        <v>92</v>
      </c>
      <c r="O5" s="3" t="s">
        <v>91</v>
      </c>
      <c r="P5" s="3" t="s">
        <v>91</v>
      </c>
      <c r="Q5" s="3" t="s">
        <v>93</v>
      </c>
      <c r="R5" s="3" t="s">
        <v>93</v>
      </c>
      <c r="S5" s="3" t="s">
        <v>93</v>
      </c>
      <c r="T5" s="3" t="s">
        <v>93</v>
      </c>
      <c r="U5" s="3" t="s">
        <v>94</v>
      </c>
      <c r="V5" s="3" t="s">
        <v>112</v>
      </c>
      <c r="W5" s="3" t="s">
        <v>112</v>
      </c>
      <c r="X5" s="3" t="s">
        <v>135</v>
      </c>
      <c r="Y5" s="3" t="s">
        <v>115</v>
      </c>
      <c r="Z5" s="3" t="s">
        <v>97</v>
      </c>
      <c r="AA5" s="3" t="s">
        <v>115</v>
      </c>
      <c r="AB5" s="3" t="s">
        <v>98</v>
      </c>
      <c r="AC5" s="3" t="s">
        <v>98</v>
      </c>
      <c r="AD5" s="3" t="s">
        <v>115</v>
      </c>
      <c r="AE5" s="3" t="s">
        <v>97</v>
      </c>
      <c r="AF5" s="3" t="s">
        <v>98</v>
      </c>
      <c r="AG5" s="3" t="s">
        <v>116</v>
      </c>
      <c r="AH5" s="3" t="s">
        <v>116</v>
      </c>
      <c r="AI5" s="3">
        <v>5.0</v>
      </c>
      <c r="AJ5" s="3">
        <v>0.0</v>
      </c>
      <c r="AK5" s="3">
        <v>3.0</v>
      </c>
      <c r="AL5" s="3">
        <v>1.0</v>
      </c>
      <c r="AM5" s="3">
        <v>4.0</v>
      </c>
      <c r="AN5" s="6" t="s">
        <v>119</v>
      </c>
      <c r="AO5" s="3" t="s">
        <v>99</v>
      </c>
      <c r="AP5" s="3" t="s">
        <v>99</v>
      </c>
      <c r="AQ5" s="3" t="s">
        <v>99</v>
      </c>
      <c r="AR5" s="3" t="s">
        <v>99</v>
      </c>
      <c r="AS5" s="3">
        <v>3.0</v>
      </c>
      <c r="AT5" s="3">
        <v>4.0</v>
      </c>
      <c r="AU5" s="3">
        <v>1.0</v>
      </c>
      <c r="AV5" s="3">
        <v>0.0</v>
      </c>
      <c r="AW5" s="3" t="s">
        <v>99</v>
      </c>
      <c r="AX5" s="3" t="s">
        <v>99</v>
      </c>
      <c r="AY5" s="3" t="s">
        <v>99</v>
      </c>
      <c r="AZ5" s="3" t="s">
        <v>99</v>
      </c>
      <c r="BA5" s="3" t="s">
        <v>120</v>
      </c>
      <c r="BB5" s="3" t="s">
        <v>102</v>
      </c>
      <c r="BC5" s="3" t="s">
        <v>120</v>
      </c>
      <c r="BD5" s="3" t="s">
        <v>101</v>
      </c>
      <c r="BE5" s="3" t="s">
        <v>120</v>
      </c>
      <c r="BF5" s="3" t="s">
        <v>120</v>
      </c>
      <c r="BG5" s="3" t="s">
        <v>101</v>
      </c>
      <c r="BH5" s="3" t="s">
        <v>101</v>
      </c>
      <c r="BI5" s="3" t="s">
        <v>101</v>
      </c>
      <c r="BJ5" s="3" t="s">
        <v>120</v>
      </c>
      <c r="BK5" s="3" t="s">
        <v>102</v>
      </c>
      <c r="BL5" s="3" t="s">
        <v>103</v>
      </c>
      <c r="BM5" s="3" t="s">
        <v>102</v>
      </c>
      <c r="BN5" s="3" t="s">
        <v>103</v>
      </c>
      <c r="BO5" s="3" t="s">
        <v>101</v>
      </c>
      <c r="BP5" s="3" t="s">
        <v>101</v>
      </c>
      <c r="BQ5" s="3" t="s">
        <v>102</v>
      </c>
      <c r="BR5" s="3" t="s">
        <v>101</v>
      </c>
      <c r="BS5" s="3" t="s">
        <v>102</v>
      </c>
      <c r="BT5" s="3" t="s">
        <v>120</v>
      </c>
      <c r="BU5" s="3" t="s">
        <v>120</v>
      </c>
      <c r="BV5" s="3" t="s">
        <v>120</v>
      </c>
      <c r="BW5" s="3" t="s">
        <v>104</v>
      </c>
      <c r="BX5" s="3" t="s">
        <v>104</v>
      </c>
      <c r="BY5" s="3" t="s">
        <v>103</v>
      </c>
      <c r="BZ5" s="7"/>
      <c r="CA5" s="3" t="s">
        <v>86</v>
      </c>
      <c r="CB5" s="3" t="s">
        <v>86</v>
      </c>
      <c r="CC5" s="8">
        <f>1193+235+451</f>
        <v>1879</v>
      </c>
      <c r="CD5" s="8">
        <f>868+720+586</f>
        <v>2174</v>
      </c>
      <c r="CE5" s="8">
        <f t="shared" si="1"/>
        <v>2026.5</v>
      </c>
    </row>
    <row r="6">
      <c r="A6" s="4">
        <v>45122.24019084491</v>
      </c>
      <c r="B6" s="5" t="s">
        <v>136</v>
      </c>
      <c r="C6" s="3" t="s">
        <v>137</v>
      </c>
      <c r="D6" s="3" t="s">
        <v>138</v>
      </c>
      <c r="E6" s="3" t="s">
        <v>124</v>
      </c>
      <c r="F6" s="3" t="s">
        <v>139</v>
      </c>
      <c r="G6" s="3" t="s">
        <v>140</v>
      </c>
      <c r="H6" s="3" t="s">
        <v>141</v>
      </c>
      <c r="I6" s="3" t="s">
        <v>142</v>
      </c>
      <c r="J6" s="3" t="s">
        <v>143</v>
      </c>
      <c r="K6" s="3" t="s">
        <v>92</v>
      </c>
      <c r="L6" s="3" t="s">
        <v>92</v>
      </c>
      <c r="M6" s="3" t="s">
        <v>92</v>
      </c>
      <c r="N6" s="3" t="s">
        <v>92</v>
      </c>
      <c r="O6" s="3" t="s">
        <v>91</v>
      </c>
      <c r="P6" s="3" t="s">
        <v>92</v>
      </c>
      <c r="Q6" s="3" t="s">
        <v>94</v>
      </c>
      <c r="R6" s="3" t="s">
        <v>94</v>
      </c>
      <c r="S6" s="3" t="s">
        <v>94</v>
      </c>
      <c r="T6" s="3" t="s">
        <v>94</v>
      </c>
      <c r="U6" s="3" t="s">
        <v>94</v>
      </c>
      <c r="V6" s="3" t="s">
        <v>107</v>
      </c>
      <c r="W6" s="3" t="s">
        <v>112</v>
      </c>
      <c r="X6" s="3" t="s">
        <v>144</v>
      </c>
      <c r="Y6" s="3" t="s">
        <v>96</v>
      </c>
      <c r="Z6" s="3" t="s">
        <v>115</v>
      </c>
      <c r="AA6" s="3" t="s">
        <v>96</v>
      </c>
      <c r="AB6" s="3" t="s">
        <v>97</v>
      </c>
      <c r="AC6" s="3" t="s">
        <v>98</v>
      </c>
      <c r="AD6" s="3" t="s">
        <v>96</v>
      </c>
      <c r="AE6" s="3" t="s">
        <v>96</v>
      </c>
      <c r="AF6" s="3" t="s">
        <v>96</v>
      </c>
      <c r="AG6" s="3" t="s">
        <v>96</v>
      </c>
      <c r="AH6" s="3" t="s">
        <v>96</v>
      </c>
      <c r="AI6" s="3">
        <v>5.0</v>
      </c>
      <c r="AJ6" s="3">
        <v>7.0</v>
      </c>
      <c r="AK6" s="3">
        <v>7.0</v>
      </c>
      <c r="AL6" s="3">
        <v>7.0</v>
      </c>
      <c r="AM6" s="3">
        <v>7.0</v>
      </c>
      <c r="AN6" s="6" t="s">
        <v>119</v>
      </c>
      <c r="AO6" s="6" t="s">
        <v>119</v>
      </c>
      <c r="AP6" s="3" t="s">
        <v>118</v>
      </c>
      <c r="AQ6" s="3" t="s">
        <v>118</v>
      </c>
      <c r="AR6" s="3" t="s">
        <v>118</v>
      </c>
      <c r="AS6" s="3">
        <v>7.0</v>
      </c>
      <c r="AT6" s="3">
        <v>7.0</v>
      </c>
      <c r="AU6" s="3">
        <v>7.0</v>
      </c>
      <c r="AV6" s="3">
        <v>7.0</v>
      </c>
      <c r="AW6" s="3" t="s">
        <v>118</v>
      </c>
      <c r="AX6" s="3" t="s">
        <v>118</v>
      </c>
      <c r="AY6" s="3" t="s">
        <v>118</v>
      </c>
      <c r="AZ6" s="3" t="s">
        <v>118</v>
      </c>
      <c r="BA6" s="3" t="s">
        <v>120</v>
      </c>
      <c r="BB6" s="3" t="s">
        <v>120</v>
      </c>
      <c r="BC6" s="3" t="s">
        <v>120</v>
      </c>
      <c r="BD6" s="3" t="s">
        <v>120</v>
      </c>
      <c r="BE6" s="3" t="s">
        <v>120</v>
      </c>
      <c r="BF6" s="3" t="s">
        <v>120</v>
      </c>
      <c r="BG6" s="3" t="s">
        <v>120</v>
      </c>
      <c r="BH6" s="3" t="s">
        <v>120</v>
      </c>
      <c r="BI6" s="3" t="s">
        <v>120</v>
      </c>
      <c r="BJ6" s="3" t="s">
        <v>120</v>
      </c>
      <c r="BK6" s="3" t="s">
        <v>120</v>
      </c>
      <c r="BL6" s="3" t="s">
        <v>120</v>
      </c>
      <c r="BM6" s="3" t="s">
        <v>120</v>
      </c>
      <c r="BN6" s="3" t="s">
        <v>120</v>
      </c>
      <c r="BO6" s="3" t="s">
        <v>120</v>
      </c>
      <c r="BP6" s="3" t="s">
        <v>120</v>
      </c>
      <c r="BQ6" s="3" t="s">
        <v>120</v>
      </c>
      <c r="BR6" s="3" t="s">
        <v>120</v>
      </c>
      <c r="BS6" s="3" t="s">
        <v>120</v>
      </c>
      <c r="BT6" s="3" t="s">
        <v>120</v>
      </c>
      <c r="BU6" s="3" t="s">
        <v>120</v>
      </c>
      <c r="BV6" s="3" t="s">
        <v>120</v>
      </c>
      <c r="BW6" s="3" t="s">
        <v>120</v>
      </c>
      <c r="BX6" s="3" t="s">
        <v>120</v>
      </c>
      <c r="BY6" s="3" t="s">
        <v>120</v>
      </c>
      <c r="BZ6" s="7"/>
      <c r="CA6" s="3" t="s">
        <v>86</v>
      </c>
      <c r="CB6" s="3" t="s">
        <v>86</v>
      </c>
      <c r="CC6" s="3" t="s">
        <v>86</v>
      </c>
      <c r="CD6" s="3" t="s">
        <v>86</v>
      </c>
      <c r="CE6" s="3" t="s">
        <v>86</v>
      </c>
    </row>
    <row r="7">
      <c r="A7" s="4">
        <v>45122.533581979165</v>
      </c>
      <c r="B7" s="5" t="s">
        <v>145</v>
      </c>
      <c r="C7" s="3" t="s">
        <v>146</v>
      </c>
      <c r="D7" s="3" t="s">
        <v>147</v>
      </c>
      <c r="E7" s="3" t="s">
        <v>147</v>
      </c>
      <c r="F7" s="3" t="s">
        <v>148</v>
      </c>
      <c r="G7" s="3" t="s">
        <v>149</v>
      </c>
      <c r="H7" s="3" t="s">
        <v>127</v>
      </c>
      <c r="I7" s="3" t="s">
        <v>111</v>
      </c>
      <c r="J7" s="3" t="s">
        <v>150</v>
      </c>
      <c r="K7" s="3" t="s">
        <v>91</v>
      </c>
      <c r="L7" s="3" t="s">
        <v>91</v>
      </c>
      <c r="M7" s="3" t="s">
        <v>91</v>
      </c>
      <c r="N7" s="3" t="s">
        <v>92</v>
      </c>
      <c r="O7" s="3" t="s">
        <v>91</v>
      </c>
      <c r="P7" s="3" t="s">
        <v>91</v>
      </c>
      <c r="Q7" s="3" t="s">
        <v>93</v>
      </c>
      <c r="R7" s="3" t="s">
        <v>93</v>
      </c>
      <c r="S7" s="3" t="s">
        <v>94</v>
      </c>
      <c r="T7" s="3" t="s">
        <v>94</v>
      </c>
      <c r="U7" s="3" t="s">
        <v>94</v>
      </c>
      <c r="V7" s="3" t="s">
        <v>151</v>
      </c>
      <c r="W7" s="3" t="s">
        <v>112</v>
      </c>
      <c r="X7" s="3" t="s">
        <v>152</v>
      </c>
      <c r="Y7" s="3" t="s">
        <v>96</v>
      </c>
      <c r="Z7" s="3" t="s">
        <v>115</v>
      </c>
      <c r="AA7" s="3" t="s">
        <v>96</v>
      </c>
      <c r="AB7" s="3" t="s">
        <v>98</v>
      </c>
      <c r="AC7" s="3" t="s">
        <v>98</v>
      </c>
      <c r="AD7" s="3" t="s">
        <v>97</v>
      </c>
      <c r="AE7" s="3" t="s">
        <v>115</v>
      </c>
      <c r="AF7" s="3" t="s">
        <v>115</v>
      </c>
      <c r="AG7" s="3" t="s">
        <v>98</v>
      </c>
      <c r="AH7" s="3" t="s">
        <v>116</v>
      </c>
      <c r="AI7" s="3">
        <v>5.0</v>
      </c>
      <c r="AJ7" s="3">
        <v>3.0</v>
      </c>
      <c r="AK7" s="3">
        <v>5.0</v>
      </c>
      <c r="AL7" s="3">
        <v>2.0</v>
      </c>
      <c r="AM7" s="3">
        <v>6.0</v>
      </c>
      <c r="AN7" s="3" t="s">
        <v>99</v>
      </c>
      <c r="AO7" s="3" t="s">
        <v>99</v>
      </c>
      <c r="AP7" s="6" t="s">
        <v>119</v>
      </c>
      <c r="AQ7" s="3" t="s">
        <v>99</v>
      </c>
      <c r="AR7" s="6" t="s">
        <v>100</v>
      </c>
      <c r="AS7" s="3">
        <v>3.0</v>
      </c>
      <c r="AT7" s="3">
        <v>3.0</v>
      </c>
      <c r="AU7" s="3">
        <v>7.0</v>
      </c>
      <c r="AV7" s="3">
        <v>1.0</v>
      </c>
      <c r="AW7" s="3" t="s">
        <v>99</v>
      </c>
      <c r="AX7" s="3" t="s">
        <v>99</v>
      </c>
      <c r="AY7" s="3" t="s">
        <v>99</v>
      </c>
      <c r="AZ7" s="3" t="s">
        <v>99</v>
      </c>
      <c r="BA7" s="3" t="s">
        <v>102</v>
      </c>
      <c r="BB7" s="3" t="s">
        <v>102</v>
      </c>
      <c r="BC7" s="3" t="s">
        <v>103</v>
      </c>
      <c r="BD7" s="3" t="s">
        <v>103</v>
      </c>
      <c r="BE7" s="3" t="s">
        <v>102</v>
      </c>
      <c r="BF7" s="3" t="s">
        <v>103</v>
      </c>
      <c r="BG7" s="3" t="s">
        <v>103</v>
      </c>
      <c r="BH7" s="3" t="s">
        <v>103</v>
      </c>
      <c r="BI7" s="3" t="s">
        <v>103</v>
      </c>
      <c r="BJ7" s="3" t="s">
        <v>103</v>
      </c>
      <c r="BK7" s="3" t="s">
        <v>102</v>
      </c>
      <c r="BL7" s="3" t="s">
        <v>103</v>
      </c>
      <c r="BM7" s="3" t="s">
        <v>102</v>
      </c>
      <c r="BN7" s="3" t="s">
        <v>103</v>
      </c>
      <c r="BO7" s="3" t="s">
        <v>103</v>
      </c>
      <c r="BP7" s="3" t="s">
        <v>103</v>
      </c>
      <c r="BQ7" s="3" t="s">
        <v>103</v>
      </c>
      <c r="BR7" s="3" t="s">
        <v>103</v>
      </c>
      <c r="BS7" s="3" t="s">
        <v>102</v>
      </c>
      <c r="BT7" s="3" t="s">
        <v>102</v>
      </c>
      <c r="BU7" s="3" t="s">
        <v>120</v>
      </c>
      <c r="BV7" s="3" t="s">
        <v>104</v>
      </c>
      <c r="BW7" s="3" t="s">
        <v>104</v>
      </c>
      <c r="BX7" s="3" t="s">
        <v>104</v>
      </c>
      <c r="BY7" s="3" t="s">
        <v>102</v>
      </c>
      <c r="BZ7" s="7"/>
      <c r="CA7" s="3" t="s">
        <v>86</v>
      </c>
      <c r="CB7" s="8">
        <f>280+263+145+73</f>
        <v>761</v>
      </c>
      <c r="CC7" s="8">
        <f>724+416+151+130</f>
        <v>1421</v>
      </c>
      <c r="CD7" s="8">
        <f>634+305+187</f>
        <v>1126</v>
      </c>
      <c r="CE7" s="8">
        <f t="shared" ref="CE7:CE8" si="2">AVERAGE(CA7:CD7)</f>
        <v>1102.666667</v>
      </c>
    </row>
    <row r="8">
      <c r="A8" s="4">
        <v>45120.750772060186</v>
      </c>
      <c r="B8" s="5" t="s">
        <v>153</v>
      </c>
      <c r="C8" s="3" t="s">
        <v>154</v>
      </c>
      <c r="D8" s="3" t="s">
        <v>107</v>
      </c>
      <c r="E8" s="3" t="s">
        <v>155</v>
      </c>
      <c r="F8" s="3" t="s">
        <v>156</v>
      </c>
      <c r="G8" s="3" t="s">
        <v>157</v>
      </c>
      <c r="H8" s="3" t="s">
        <v>141</v>
      </c>
      <c r="I8" s="3" t="s">
        <v>111</v>
      </c>
      <c r="J8" s="3" t="s">
        <v>108</v>
      </c>
      <c r="K8" s="3" t="s">
        <v>91</v>
      </c>
      <c r="L8" s="3" t="s">
        <v>91</v>
      </c>
      <c r="M8" s="3" t="s">
        <v>91</v>
      </c>
      <c r="N8" s="3" t="s">
        <v>92</v>
      </c>
      <c r="O8" s="3" t="s">
        <v>91</v>
      </c>
      <c r="P8" s="3" t="s">
        <v>91</v>
      </c>
      <c r="Q8" s="3" t="s">
        <v>93</v>
      </c>
      <c r="R8" s="3" t="s">
        <v>94</v>
      </c>
      <c r="S8" s="3" t="s">
        <v>94</v>
      </c>
      <c r="T8" s="3" t="s">
        <v>94</v>
      </c>
      <c r="U8" s="3" t="s">
        <v>93</v>
      </c>
      <c r="V8" s="3" t="s">
        <v>151</v>
      </c>
      <c r="W8" s="3" t="s">
        <v>112</v>
      </c>
      <c r="X8" s="3" t="s">
        <v>158</v>
      </c>
      <c r="Y8" s="3" t="s">
        <v>96</v>
      </c>
      <c r="Z8" s="3" t="s">
        <v>96</v>
      </c>
      <c r="AA8" s="3" t="s">
        <v>115</v>
      </c>
      <c r="AB8" s="3" t="s">
        <v>96</v>
      </c>
      <c r="AC8" s="3" t="s">
        <v>115</v>
      </c>
      <c r="AD8" s="3" t="s">
        <v>97</v>
      </c>
      <c r="AE8" s="3" t="s">
        <v>97</v>
      </c>
      <c r="AF8" s="3" t="s">
        <v>97</v>
      </c>
      <c r="AG8" s="3" t="s">
        <v>115</v>
      </c>
      <c r="AH8" s="3" t="s">
        <v>96</v>
      </c>
      <c r="AI8" s="3">
        <v>7.0</v>
      </c>
      <c r="AJ8" s="3">
        <v>5.0</v>
      </c>
      <c r="AK8" s="3">
        <v>7.0</v>
      </c>
      <c r="AL8" s="3">
        <v>1.0</v>
      </c>
      <c r="AM8" s="3">
        <v>7.0</v>
      </c>
      <c r="AN8" s="3" t="s">
        <v>99</v>
      </c>
      <c r="AO8" s="6" t="s">
        <v>100</v>
      </c>
      <c r="AP8" s="3" t="s">
        <v>99</v>
      </c>
      <c r="AQ8" s="3" t="s">
        <v>99</v>
      </c>
      <c r="AR8" s="3" t="s">
        <v>99</v>
      </c>
      <c r="AS8" s="3">
        <v>2.0</v>
      </c>
      <c r="AT8" s="3">
        <v>5.0</v>
      </c>
      <c r="AU8" s="3">
        <v>7.0</v>
      </c>
      <c r="AV8" s="3">
        <v>5.0</v>
      </c>
      <c r="AW8" s="3" t="s">
        <v>99</v>
      </c>
      <c r="AX8" s="3" t="s">
        <v>99</v>
      </c>
      <c r="AY8" s="3" t="s">
        <v>99</v>
      </c>
      <c r="AZ8" s="3" t="s">
        <v>99</v>
      </c>
      <c r="BA8" s="3" t="s">
        <v>101</v>
      </c>
      <c r="BB8" s="3" t="s">
        <v>101</v>
      </c>
      <c r="BC8" s="3" t="s">
        <v>101</v>
      </c>
      <c r="BD8" s="3" t="s">
        <v>101</v>
      </c>
      <c r="BE8" s="3" t="s">
        <v>120</v>
      </c>
      <c r="BF8" s="3" t="s">
        <v>101</v>
      </c>
      <c r="BG8" s="3" t="s">
        <v>101</v>
      </c>
      <c r="BH8" s="3" t="s">
        <v>102</v>
      </c>
      <c r="BI8" s="3" t="s">
        <v>101</v>
      </c>
      <c r="BJ8" s="3" t="s">
        <v>120</v>
      </c>
      <c r="BK8" s="3" t="s">
        <v>101</v>
      </c>
      <c r="BL8" s="3" t="s">
        <v>101</v>
      </c>
      <c r="BM8" s="3" t="s">
        <v>101</v>
      </c>
      <c r="BN8" s="3" t="s">
        <v>101</v>
      </c>
      <c r="BO8" s="3" t="s">
        <v>101</v>
      </c>
      <c r="BP8" s="3" t="s">
        <v>101</v>
      </c>
      <c r="BQ8" s="3" t="s">
        <v>102</v>
      </c>
      <c r="BR8" s="3" t="s">
        <v>102</v>
      </c>
      <c r="BS8" s="3" t="s">
        <v>120</v>
      </c>
      <c r="BT8" s="3" t="s">
        <v>120</v>
      </c>
      <c r="BU8" s="3" t="s">
        <v>120</v>
      </c>
      <c r="BV8" s="3" t="s">
        <v>120</v>
      </c>
      <c r="BW8" s="3" t="s">
        <v>104</v>
      </c>
      <c r="BX8" s="3" t="s">
        <v>102</v>
      </c>
      <c r="BY8" s="3" t="s">
        <v>101</v>
      </c>
      <c r="BZ8" s="7"/>
      <c r="CA8" s="8">
        <f>339+245+155</f>
        <v>739</v>
      </c>
      <c r="CB8" s="8">
        <f>409+249+242</f>
        <v>900</v>
      </c>
      <c r="CC8" s="8">
        <f>319+305+213</f>
        <v>837</v>
      </c>
      <c r="CD8" s="8">
        <f>305+250+245</f>
        <v>800</v>
      </c>
      <c r="CE8" s="8">
        <f t="shared" si="2"/>
        <v>819</v>
      </c>
    </row>
    <row r="9">
      <c r="A9" s="4">
        <v>45120.778015613425</v>
      </c>
      <c r="B9" s="5" t="s">
        <v>159</v>
      </c>
      <c r="C9" s="3" t="s">
        <v>160</v>
      </c>
      <c r="D9" s="3" t="s">
        <v>107</v>
      </c>
      <c r="E9" s="3" t="s">
        <v>161</v>
      </c>
      <c r="F9" s="3" t="s">
        <v>162</v>
      </c>
      <c r="G9" s="3" t="s">
        <v>163</v>
      </c>
      <c r="H9" s="3" t="s">
        <v>164</v>
      </c>
      <c r="I9" s="3" t="s">
        <v>142</v>
      </c>
      <c r="J9" s="3" t="s">
        <v>165</v>
      </c>
      <c r="K9" s="3" t="s">
        <v>91</v>
      </c>
      <c r="L9" s="3" t="s">
        <v>91</v>
      </c>
      <c r="M9" s="3" t="s">
        <v>91</v>
      </c>
      <c r="N9" s="3" t="s">
        <v>92</v>
      </c>
      <c r="O9" s="3" t="s">
        <v>91</v>
      </c>
      <c r="P9" s="3" t="s">
        <v>91</v>
      </c>
      <c r="Q9" s="3" t="s">
        <v>94</v>
      </c>
      <c r="R9" s="3" t="s">
        <v>94</v>
      </c>
      <c r="S9" s="3" t="s">
        <v>94</v>
      </c>
      <c r="T9" s="3" t="s">
        <v>94</v>
      </c>
      <c r="U9" s="3" t="s">
        <v>166</v>
      </c>
      <c r="V9" s="3" t="s">
        <v>151</v>
      </c>
      <c r="W9" s="3" t="s">
        <v>167</v>
      </c>
      <c r="X9" s="3" t="s">
        <v>168</v>
      </c>
      <c r="Y9" s="3" t="s">
        <v>96</v>
      </c>
      <c r="Z9" s="3" t="s">
        <v>115</v>
      </c>
      <c r="AA9" s="3" t="s">
        <v>115</v>
      </c>
      <c r="AB9" s="3" t="s">
        <v>97</v>
      </c>
      <c r="AC9" s="3" t="s">
        <v>98</v>
      </c>
      <c r="AD9" s="3" t="s">
        <v>96</v>
      </c>
      <c r="AE9" s="3" t="s">
        <v>115</v>
      </c>
      <c r="AF9" s="3" t="s">
        <v>115</v>
      </c>
      <c r="AG9" s="3" t="s">
        <v>97</v>
      </c>
      <c r="AH9" s="3" t="s">
        <v>115</v>
      </c>
      <c r="AI9" s="3">
        <v>7.0</v>
      </c>
      <c r="AJ9" s="3">
        <v>7.0</v>
      </c>
      <c r="AK9" s="3">
        <v>7.0</v>
      </c>
      <c r="AL9" s="3">
        <v>7.0</v>
      </c>
      <c r="AM9" s="3">
        <v>7.0</v>
      </c>
      <c r="AN9" s="3" t="s">
        <v>118</v>
      </c>
      <c r="AO9" s="3" t="s">
        <v>118</v>
      </c>
      <c r="AP9" s="3" t="s">
        <v>118</v>
      </c>
      <c r="AQ9" s="3" t="s">
        <v>118</v>
      </c>
      <c r="AR9" s="3" t="s">
        <v>118</v>
      </c>
      <c r="AS9" s="3">
        <v>3.0</v>
      </c>
      <c r="AT9" s="3">
        <v>3.0</v>
      </c>
      <c r="AU9" s="3">
        <v>3.0</v>
      </c>
      <c r="AV9" s="3">
        <v>3.0</v>
      </c>
      <c r="AW9" s="6" t="s">
        <v>119</v>
      </c>
      <c r="AX9" s="6" t="s">
        <v>119</v>
      </c>
      <c r="AY9" s="6" t="s">
        <v>119</v>
      </c>
      <c r="AZ9" s="6" t="s">
        <v>119</v>
      </c>
      <c r="BA9" s="3" t="s">
        <v>101</v>
      </c>
      <c r="BB9" s="3" t="s">
        <v>102</v>
      </c>
      <c r="BC9" s="3" t="s">
        <v>102</v>
      </c>
      <c r="BD9" s="3" t="s">
        <v>101</v>
      </c>
      <c r="BE9" s="3" t="s">
        <v>101</v>
      </c>
      <c r="BF9" s="3" t="s">
        <v>120</v>
      </c>
      <c r="BG9" s="3" t="s">
        <v>120</v>
      </c>
      <c r="BH9" s="3" t="s">
        <v>120</v>
      </c>
      <c r="BI9" s="3" t="s">
        <v>120</v>
      </c>
      <c r="BJ9" s="3" t="s">
        <v>120</v>
      </c>
      <c r="BK9" s="3" t="s">
        <v>101</v>
      </c>
      <c r="BL9" s="3" t="s">
        <v>102</v>
      </c>
      <c r="BM9" s="3" t="s">
        <v>101</v>
      </c>
      <c r="BN9" s="3" t="s">
        <v>101</v>
      </c>
      <c r="BO9" s="3" t="s">
        <v>120</v>
      </c>
      <c r="BP9" s="3" t="s">
        <v>101</v>
      </c>
      <c r="BQ9" s="3" t="s">
        <v>101</v>
      </c>
      <c r="BR9" s="3" t="s">
        <v>120</v>
      </c>
      <c r="BS9" s="3" t="s">
        <v>120</v>
      </c>
      <c r="BT9" s="3" t="s">
        <v>120</v>
      </c>
      <c r="BU9" s="3" t="s">
        <v>120</v>
      </c>
      <c r="BV9" s="3" t="s">
        <v>120</v>
      </c>
      <c r="BW9" s="3" t="s">
        <v>102</v>
      </c>
      <c r="BX9" s="3" t="s">
        <v>102</v>
      </c>
      <c r="BY9" s="3" t="s">
        <v>120</v>
      </c>
      <c r="BZ9" s="7"/>
    </row>
    <row r="10">
      <c r="A10" s="4">
        <v>45124.55032217593</v>
      </c>
      <c r="B10" s="5" t="s">
        <v>169</v>
      </c>
      <c r="C10" s="3" t="s">
        <v>170</v>
      </c>
      <c r="D10" s="3" t="s">
        <v>86</v>
      </c>
      <c r="E10" s="3" t="s">
        <v>86</v>
      </c>
      <c r="F10" s="3" t="s">
        <v>148</v>
      </c>
      <c r="G10" s="3" t="s">
        <v>171</v>
      </c>
      <c r="H10" s="3" t="s">
        <v>127</v>
      </c>
      <c r="I10" s="3" t="s">
        <v>111</v>
      </c>
      <c r="J10" s="3" t="s">
        <v>86</v>
      </c>
      <c r="K10" s="3" t="s">
        <v>91</v>
      </c>
      <c r="L10" s="3" t="s">
        <v>91</v>
      </c>
      <c r="M10" s="3" t="s">
        <v>91</v>
      </c>
      <c r="N10" s="3" t="s">
        <v>92</v>
      </c>
      <c r="O10" s="3" t="s">
        <v>91</v>
      </c>
      <c r="P10" s="3" t="s">
        <v>91</v>
      </c>
      <c r="Q10" s="3" t="s">
        <v>93</v>
      </c>
      <c r="R10" s="3" t="s">
        <v>93</v>
      </c>
      <c r="S10" s="3" t="s">
        <v>93</v>
      </c>
      <c r="T10" s="3" t="s">
        <v>93</v>
      </c>
      <c r="U10" s="3" t="s">
        <v>93</v>
      </c>
      <c r="V10" s="3" t="s">
        <v>151</v>
      </c>
      <c r="W10" s="3" t="s">
        <v>112</v>
      </c>
      <c r="X10" s="3" t="s">
        <v>172</v>
      </c>
      <c r="Y10" s="3" t="s">
        <v>96</v>
      </c>
      <c r="Z10" s="3" t="s">
        <v>98</v>
      </c>
      <c r="AA10" s="3" t="s">
        <v>96</v>
      </c>
      <c r="AB10" s="3" t="s">
        <v>116</v>
      </c>
      <c r="AC10" s="3" t="s">
        <v>98</v>
      </c>
      <c r="AD10" s="3" t="s">
        <v>97</v>
      </c>
      <c r="AE10" s="3" t="s">
        <v>115</v>
      </c>
      <c r="AF10" s="3" t="s">
        <v>116</v>
      </c>
      <c r="AG10" s="3" t="s">
        <v>116</v>
      </c>
      <c r="AH10" s="3" t="s">
        <v>116</v>
      </c>
      <c r="AI10" s="3">
        <v>3.0</v>
      </c>
      <c r="AJ10" s="3">
        <v>1.0</v>
      </c>
      <c r="AK10" s="3">
        <v>7.0</v>
      </c>
      <c r="AL10" s="3">
        <v>0.0</v>
      </c>
      <c r="AM10" s="3">
        <v>7.0</v>
      </c>
      <c r="AN10" s="3" t="s">
        <v>99</v>
      </c>
      <c r="AO10" s="3" t="s">
        <v>99</v>
      </c>
      <c r="AP10" s="6" t="s">
        <v>129</v>
      </c>
      <c r="AQ10" s="3" t="s">
        <v>99</v>
      </c>
      <c r="AR10" s="6" t="s">
        <v>129</v>
      </c>
      <c r="AS10" s="3">
        <v>0.0</v>
      </c>
      <c r="AT10" s="3">
        <v>5.0</v>
      </c>
      <c r="AU10" s="3">
        <v>5.0</v>
      </c>
      <c r="AV10" s="3">
        <v>0.0</v>
      </c>
      <c r="AW10" s="3" t="s">
        <v>99</v>
      </c>
      <c r="AX10" s="3" t="s">
        <v>99</v>
      </c>
      <c r="AY10" s="3" t="s">
        <v>99</v>
      </c>
      <c r="AZ10" s="3" t="s">
        <v>99</v>
      </c>
      <c r="BA10" s="3" t="s">
        <v>101</v>
      </c>
      <c r="BB10" s="3" t="s">
        <v>103</v>
      </c>
      <c r="BC10" s="3" t="s">
        <v>103</v>
      </c>
      <c r="BD10" s="3" t="s">
        <v>103</v>
      </c>
      <c r="BE10" s="3" t="s">
        <v>103</v>
      </c>
      <c r="BF10" s="3" t="s">
        <v>104</v>
      </c>
      <c r="BG10" s="3" t="s">
        <v>104</v>
      </c>
      <c r="BH10" s="3" t="s">
        <v>102</v>
      </c>
      <c r="BI10" s="3" t="s">
        <v>103</v>
      </c>
      <c r="BJ10" s="3" t="s">
        <v>103</v>
      </c>
      <c r="BK10" s="3" t="s">
        <v>102</v>
      </c>
      <c r="BL10" s="3" t="s">
        <v>103</v>
      </c>
      <c r="BM10" s="3" t="s">
        <v>104</v>
      </c>
      <c r="BN10" s="3" t="s">
        <v>103</v>
      </c>
      <c r="BO10" s="3" t="s">
        <v>103</v>
      </c>
      <c r="BP10" s="3" t="s">
        <v>103</v>
      </c>
      <c r="BQ10" s="3" t="s">
        <v>104</v>
      </c>
      <c r="BR10" s="3" t="s">
        <v>103</v>
      </c>
      <c r="BS10" s="3" t="s">
        <v>103</v>
      </c>
      <c r="BT10" s="3" t="s">
        <v>102</v>
      </c>
      <c r="BU10" s="3" t="s">
        <v>104</v>
      </c>
      <c r="BV10" s="3" t="s">
        <v>104</v>
      </c>
      <c r="BW10" s="3" t="s">
        <v>104</v>
      </c>
      <c r="BX10" s="3" t="s">
        <v>104</v>
      </c>
      <c r="BY10" s="3" t="s">
        <v>104</v>
      </c>
      <c r="BZ10" s="7"/>
      <c r="CA10" s="3" t="s">
        <v>86</v>
      </c>
      <c r="CB10" s="3" t="s">
        <v>86</v>
      </c>
      <c r="CC10" s="3" t="s">
        <v>86</v>
      </c>
      <c r="CD10" s="3" t="s">
        <v>86</v>
      </c>
      <c r="CE10" s="3" t="s">
        <v>86</v>
      </c>
    </row>
    <row r="11">
      <c r="A11" s="4">
        <v>45120.76682925926</v>
      </c>
      <c r="B11" s="5" t="s">
        <v>173</v>
      </c>
      <c r="C11" s="3" t="s">
        <v>174</v>
      </c>
      <c r="D11" s="3" t="s">
        <v>107</v>
      </c>
      <c r="E11" s="3" t="s">
        <v>108</v>
      </c>
      <c r="F11" s="3" t="s">
        <v>175</v>
      </c>
      <c r="G11" s="3" t="s">
        <v>171</v>
      </c>
      <c r="H11" s="3" t="s">
        <v>176</v>
      </c>
      <c r="I11" s="3" t="s">
        <v>142</v>
      </c>
      <c r="J11" s="3" t="s">
        <v>177</v>
      </c>
      <c r="K11" s="3" t="s">
        <v>92</v>
      </c>
      <c r="L11" s="3" t="s">
        <v>91</v>
      </c>
      <c r="M11" s="3" t="s">
        <v>91</v>
      </c>
      <c r="N11" s="3" t="s">
        <v>92</v>
      </c>
      <c r="O11" s="3" t="s">
        <v>91</v>
      </c>
      <c r="P11" s="3" t="s">
        <v>91</v>
      </c>
      <c r="Q11" s="3" t="s">
        <v>94</v>
      </c>
      <c r="R11" s="3" t="s">
        <v>94</v>
      </c>
      <c r="S11" s="3" t="s">
        <v>94</v>
      </c>
      <c r="T11" s="3" t="s">
        <v>94</v>
      </c>
      <c r="U11" s="3" t="s">
        <v>94</v>
      </c>
      <c r="V11" s="3" t="s">
        <v>112</v>
      </c>
      <c r="W11" s="3" t="s">
        <v>112</v>
      </c>
      <c r="X11" s="3" t="s">
        <v>178</v>
      </c>
      <c r="Y11" s="3" t="s">
        <v>96</v>
      </c>
      <c r="Z11" s="3" t="s">
        <v>115</v>
      </c>
      <c r="AA11" s="3" t="s">
        <v>96</v>
      </c>
      <c r="AB11" s="3" t="s">
        <v>115</v>
      </c>
      <c r="AC11" s="3" t="s">
        <v>98</v>
      </c>
      <c r="AD11" s="3" t="s">
        <v>97</v>
      </c>
      <c r="AE11" s="3" t="s">
        <v>115</v>
      </c>
      <c r="AF11" s="3" t="s">
        <v>115</v>
      </c>
      <c r="AG11" s="3" t="s">
        <v>116</v>
      </c>
      <c r="AH11" s="3" t="s">
        <v>116</v>
      </c>
      <c r="AI11" s="3">
        <v>1.0</v>
      </c>
      <c r="AJ11" s="3">
        <v>5.0</v>
      </c>
      <c r="AK11" s="3">
        <v>7.0</v>
      </c>
      <c r="AL11" s="3">
        <v>7.0</v>
      </c>
      <c r="AM11" s="3">
        <v>3.0</v>
      </c>
      <c r="AN11" s="6" t="s">
        <v>100</v>
      </c>
      <c r="AO11" s="6" t="s">
        <v>119</v>
      </c>
      <c r="AP11" s="3" t="s">
        <v>118</v>
      </c>
      <c r="AQ11" s="3" t="s">
        <v>118</v>
      </c>
      <c r="AR11" s="3" t="s">
        <v>99</v>
      </c>
      <c r="AS11" s="3">
        <v>5.0</v>
      </c>
      <c r="AT11" s="3">
        <v>7.0</v>
      </c>
      <c r="AU11" s="3">
        <v>6.0</v>
      </c>
      <c r="AV11" s="3">
        <v>6.0</v>
      </c>
      <c r="AW11" s="3" t="s">
        <v>99</v>
      </c>
      <c r="AX11" s="6" t="s">
        <v>100</v>
      </c>
      <c r="AY11" s="6" t="s">
        <v>117</v>
      </c>
      <c r="AZ11" s="6" t="s">
        <v>117</v>
      </c>
      <c r="BA11" s="3" t="s">
        <v>120</v>
      </c>
      <c r="BB11" s="3" t="s">
        <v>101</v>
      </c>
      <c r="BC11" s="3" t="s">
        <v>120</v>
      </c>
      <c r="BD11" s="3" t="s">
        <v>101</v>
      </c>
      <c r="BE11" s="3" t="s">
        <v>120</v>
      </c>
      <c r="BF11" s="3" t="s">
        <v>101</v>
      </c>
      <c r="BG11" s="3" t="s">
        <v>102</v>
      </c>
      <c r="BH11" s="3" t="s">
        <v>102</v>
      </c>
      <c r="BI11" s="3" t="s">
        <v>102</v>
      </c>
      <c r="BJ11" s="3" t="s">
        <v>101</v>
      </c>
      <c r="BK11" s="3" t="s">
        <v>120</v>
      </c>
      <c r="BL11" s="3" t="s">
        <v>101</v>
      </c>
      <c r="BM11" s="3" t="s">
        <v>101</v>
      </c>
      <c r="BN11" s="3" t="s">
        <v>101</v>
      </c>
      <c r="BO11" s="3" t="s">
        <v>120</v>
      </c>
      <c r="BP11" s="3" t="s">
        <v>102</v>
      </c>
      <c r="BQ11" s="3" t="s">
        <v>102</v>
      </c>
      <c r="BR11" s="3" t="s">
        <v>102</v>
      </c>
      <c r="BS11" s="3" t="s">
        <v>102</v>
      </c>
      <c r="BT11" s="3" t="s">
        <v>101</v>
      </c>
      <c r="BU11" s="3" t="s">
        <v>120</v>
      </c>
      <c r="BV11" s="3" t="s">
        <v>120</v>
      </c>
      <c r="BW11" s="3" t="s">
        <v>102</v>
      </c>
      <c r="BX11" s="3" t="s">
        <v>102</v>
      </c>
      <c r="BY11" s="3" t="s">
        <v>102</v>
      </c>
      <c r="BZ11" s="7"/>
      <c r="CA11" s="8">
        <f>480+180+120</f>
        <v>780</v>
      </c>
      <c r="CB11" s="8">
        <f>661+150+123</f>
        <v>934</v>
      </c>
      <c r="CC11" s="8">
        <f>960+182+120</f>
        <v>1262</v>
      </c>
      <c r="CD11" s="8">
        <f>484+90+125</f>
        <v>699</v>
      </c>
      <c r="CE11" s="8">
        <f t="shared" ref="CE11:CE12" si="3">AVERAGE(CA11:CD11)</f>
        <v>918.75</v>
      </c>
    </row>
    <row r="12">
      <c r="A12" s="4">
        <v>45121.579483298614</v>
      </c>
      <c r="B12" s="5" t="s">
        <v>179</v>
      </c>
      <c r="C12" s="3" t="s">
        <v>180</v>
      </c>
      <c r="D12" s="3" t="s">
        <v>107</v>
      </c>
      <c r="E12" s="3" t="s">
        <v>108</v>
      </c>
      <c r="F12" s="3" t="s">
        <v>181</v>
      </c>
      <c r="G12" s="3" t="s">
        <v>182</v>
      </c>
      <c r="H12" s="3" t="s">
        <v>176</v>
      </c>
      <c r="I12" s="3" t="s">
        <v>111</v>
      </c>
      <c r="J12" s="3" t="s">
        <v>108</v>
      </c>
      <c r="K12" s="3" t="s">
        <v>91</v>
      </c>
      <c r="L12" s="3" t="s">
        <v>91</v>
      </c>
      <c r="M12" s="3" t="s">
        <v>91</v>
      </c>
      <c r="N12" s="3" t="s">
        <v>92</v>
      </c>
      <c r="O12" s="3" t="s">
        <v>91</v>
      </c>
      <c r="P12" s="3" t="s">
        <v>91</v>
      </c>
      <c r="Q12" s="3" t="s">
        <v>94</v>
      </c>
      <c r="R12" s="3" t="s">
        <v>94</v>
      </c>
      <c r="S12" s="3" t="s">
        <v>94</v>
      </c>
      <c r="T12" s="3" t="s">
        <v>94</v>
      </c>
      <c r="U12" s="3" t="s">
        <v>94</v>
      </c>
      <c r="V12" s="3" t="s">
        <v>151</v>
      </c>
      <c r="W12" s="3" t="s">
        <v>112</v>
      </c>
      <c r="X12" s="3" t="s">
        <v>183</v>
      </c>
      <c r="Y12" s="3" t="s">
        <v>96</v>
      </c>
      <c r="Z12" s="3" t="s">
        <v>115</v>
      </c>
      <c r="AA12" s="3" t="s">
        <v>96</v>
      </c>
      <c r="AB12" s="3" t="s">
        <v>98</v>
      </c>
      <c r="AC12" s="3" t="s">
        <v>98</v>
      </c>
      <c r="AD12" s="3" t="s">
        <v>115</v>
      </c>
      <c r="AE12" s="3" t="s">
        <v>115</v>
      </c>
      <c r="AF12" s="3" t="s">
        <v>98</v>
      </c>
      <c r="AG12" s="3" t="s">
        <v>98</v>
      </c>
      <c r="AH12" s="3" t="s">
        <v>98</v>
      </c>
      <c r="AI12" s="3">
        <v>3.0</v>
      </c>
      <c r="AJ12" s="3">
        <v>1.0</v>
      </c>
      <c r="AK12" s="3">
        <v>3.0</v>
      </c>
      <c r="AL12" s="3">
        <v>1.0</v>
      </c>
      <c r="AM12" s="3">
        <v>4.0</v>
      </c>
      <c r="AN12" s="3" t="s">
        <v>99</v>
      </c>
      <c r="AO12" s="3" t="s">
        <v>99</v>
      </c>
      <c r="AP12" s="6" t="s">
        <v>100</v>
      </c>
      <c r="AQ12" s="3" t="s">
        <v>99</v>
      </c>
      <c r="AR12" s="6" t="s">
        <v>100</v>
      </c>
      <c r="AS12" s="3">
        <v>3.0</v>
      </c>
      <c r="AT12" s="3">
        <v>5.0</v>
      </c>
      <c r="AU12" s="3">
        <v>7.0</v>
      </c>
      <c r="AV12" s="3">
        <v>1.0</v>
      </c>
      <c r="AW12" s="3" t="s">
        <v>99</v>
      </c>
      <c r="AX12" s="3" t="s">
        <v>99</v>
      </c>
      <c r="AY12" s="6" t="s">
        <v>100</v>
      </c>
      <c r="AZ12" s="3" t="s">
        <v>99</v>
      </c>
      <c r="BA12" s="3" t="s">
        <v>120</v>
      </c>
      <c r="BB12" s="3" t="s">
        <v>103</v>
      </c>
      <c r="BC12" s="3" t="s">
        <v>101</v>
      </c>
      <c r="BD12" s="3" t="s">
        <v>101</v>
      </c>
      <c r="BE12" s="3" t="s">
        <v>120</v>
      </c>
      <c r="BF12" s="3" t="s">
        <v>101</v>
      </c>
      <c r="BG12" s="3" t="s">
        <v>101</v>
      </c>
      <c r="BH12" s="3" t="s">
        <v>102</v>
      </c>
      <c r="BI12" s="3" t="s">
        <v>102</v>
      </c>
      <c r="BJ12" s="3" t="s">
        <v>102</v>
      </c>
      <c r="BK12" s="3" t="s">
        <v>102</v>
      </c>
      <c r="BL12" s="3" t="s">
        <v>103</v>
      </c>
      <c r="BM12" s="3" t="s">
        <v>103</v>
      </c>
      <c r="BN12" s="3" t="s">
        <v>103</v>
      </c>
      <c r="BO12" s="3" t="s">
        <v>102</v>
      </c>
      <c r="BP12" s="3" t="s">
        <v>102</v>
      </c>
      <c r="BQ12" s="3" t="s">
        <v>102</v>
      </c>
      <c r="BR12" s="3" t="s">
        <v>103</v>
      </c>
      <c r="BS12" s="3" t="s">
        <v>102</v>
      </c>
      <c r="BT12" s="3" t="s">
        <v>101</v>
      </c>
      <c r="BU12" s="3" t="s">
        <v>120</v>
      </c>
      <c r="BV12" s="3" t="s">
        <v>120</v>
      </c>
      <c r="BW12" s="3" t="s">
        <v>104</v>
      </c>
      <c r="BX12" s="3" t="s">
        <v>104</v>
      </c>
      <c r="BY12" s="3" t="s">
        <v>103</v>
      </c>
      <c r="BZ12" s="7"/>
      <c r="CA12" s="8">
        <f>335+167+49</f>
        <v>551</v>
      </c>
      <c r="CB12" s="8">
        <f>424+188+50</f>
        <v>662</v>
      </c>
      <c r="CC12" s="8">
        <f>378+188+113</f>
        <v>679</v>
      </c>
      <c r="CD12" s="8">
        <f>621+252+38+220</f>
        <v>1131</v>
      </c>
      <c r="CE12" s="8">
        <f t="shared" si="3"/>
        <v>755.75</v>
      </c>
    </row>
    <row r="13">
      <c r="A13" s="4">
        <v>45121.66114935185</v>
      </c>
      <c r="B13" s="5" t="s">
        <v>184</v>
      </c>
      <c r="C13" s="3" t="s">
        <v>185</v>
      </c>
      <c r="D13" s="3" t="s">
        <v>186</v>
      </c>
      <c r="E13" s="3" t="s">
        <v>108</v>
      </c>
      <c r="F13" s="3" t="s">
        <v>187</v>
      </c>
      <c r="G13" s="3" t="s">
        <v>188</v>
      </c>
      <c r="H13" s="3" t="s">
        <v>127</v>
      </c>
      <c r="I13" s="3" t="s">
        <v>111</v>
      </c>
      <c r="J13" s="3" t="s">
        <v>108</v>
      </c>
      <c r="K13" s="3" t="s">
        <v>91</v>
      </c>
      <c r="L13" s="3" t="s">
        <v>91</v>
      </c>
      <c r="M13" s="3" t="s">
        <v>91</v>
      </c>
      <c r="N13" s="3" t="s">
        <v>92</v>
      </c>
      <c r="O13" s="3" t="s">
        <v>91</v>
      </c>
      <c r="P13" s="3" t="s">
        <v>91</v>
      </c>
      <c r="Q13" s="3" t="s">
        <v>94</v>
      </c>
      <c r="R13" s="3" t="s">
        <v>94</v>
      </c>
      <c r="S13" s="3" t="s">
        <v>94</v>
      </c>
      <c r="T13" s="3" t="s">
        <v>94</v>
      </c>
      <c r="U13" s="3" t="s">
        <v>166</v>
      </c>
      <c r="V13" s="3" t="s">
        <v>151</v>
      </c>
      <c r="W13" s="3" t="s">
        <v>151</v>
      </c>
      <c r="X13" s="3" t="s">
        <v>189</v>
      </c>
      <c r="Y13" s="3" t="s">
        <v>96</v>
      </c>
      <c r="Z13" s="3" t="s">
        <v>115</v>
      </c>
      <c r="AA13" s="3" t="s">
        <v>96</v>
      </c>
      <c r="AB13" s="3" t="s">
        <v>98</v>
      </c>
      <c r="AC13" s="3" t="s">
        <v>115</v>
      </c>
      <c r="AD13" s="3" t="s">
        <v>115</v>
      </c>
      <c r="AE13" s="3" t="s">
        <v>96</v>
      </c>
      <c r="AF13" s="3" t="s">
        <v>96</v>
      </c>
      <c r="AG13" s="3" t="s">
        <v>116</v>
      </c>
      <c r="AH13" s="3" t="s">
        <v>115</v>
      </c>
      <c r="AI13" s="3">
        <v>0.0</v>
      </c>
      <c r="AJ13" s="3">
        <v>2.0</v>
      </c>
      <c r="AK13" s="3">
        <v>3.0</v>
      </c>
      <c r="AL13" s="3">
        <v>3.0</v>
      </c>
      <c r="AM13" s="3">
        <v>3.0</v>
      </c>
      <c r="AN13" s="6" t="s">
        <v>100</v>
      </c>
      <c r="AO13" s="6" t="s">
        <v>100</v>
      </c>
      <c r="AP13" s="6" t="s">
        <v>129</v>
      </c>
      <c r="AQ13" s="3" t="s">
        <v>99</v>
      </c>
      <c r="AR13" s="6" t="s">
        <v>100</v>
      </c>
      <c r="AS13" s="3">
        <v>3.0</v>
      </c>
      <c r="AT13" s="3">
        <v>3.0</v>
      </c>
      <c r="AU13" s="3">
        <v>3.0</v>
      </c>
      <c r="AV13" s="3">
        <v>3.0</v>
      </c>
      <c r="AW13" s="6" t="s">
        <v>129</v>
      </c>
      <c r="AX13" s="6" t="s">
        <v>129</v>
      </c>
      <c r="AY13" s="6" t="s">
        <v>119</v>
      </c>
      <c r="AZ13" s="6" t="s">
        <v>129</v>
      </c>
      <c r="BA13" s="3" t="s">
        <v>103</v>
      </c>
      <c r="BB13" s="3" t="s">
        <v>103</v>
      </c>
      <c r="BC13" s="3" t="s">
        <v>102</v>
      </c>
      <c r="BD13" s="3" t="s">
        <v>102</v>
      </c>
      <c r="BE13" s="3" t="s">
        <v>102</v>
      </c>
      <c r="BF13" s="3" t="s">
        <v>102</v>
      </c>
      <c r="BG13" s="3" t="s">
        <v>102</v>
      </c>
      <c r="BH13" s="3" t="s">
        <v>102</v>
      </c>
      <c r="BI13" s="3" t="s">
        <v>103</v>
      </c>
      <c r="BJ13" s="3" t="s">
        <v>103</v>
      </c>
      <c r="BK13" s="3" t="s">
        <v>102</v>
      </c>
      <c r="BL13" s="3" t="s">
        <v>102</v>
      </c>
      <c r="BM13" s="3" t="s">
        <v>102</v>
      </c>
      <c r="BN13" s="3" t="s">
        <v>102</v>
      </c>
      <c r="BO13" s="3" t="s">
        <v>103</v>
      </c>
      <c r="BP13" s="3" t="s">
        <v>102</v>
      </c>
      <c r="BQ13" s="3" t="s">
        <v>103</v>
      </c>
      <c r="BR13" s="3" t="s">
        <v>103</v>
      </c>
      <c r="BS13" s="3" t="s">
        <v>102</v>
      </c>
      <c r="BT13" s="3" t="s">
        <v>103</v>
      </c>
      <c r="BU13" s="3" t="s">
        <v>102</v>
      </c>
      <c r="BV13" s="3" t="s">
        <v>103</v>
      </c>
      <c r="BW13" s="3" t="s">
        <v>104</v>
      </c>
      <c r="BX13" s="3" t="s">
        <v>104</v>
      </c>
      <c r="BY13" s="3" t="s">
        <v>103</v>
      </c>
      <c r="BZ13" s="7"/>
      <c r="CA13" s="8">
        <f>162+13+40+200</f>
        <v>415</v>
      </c>
      <c r="CB13" s="3" t="s">
        <v>86</v>
      </c>
      <c r="CC13" s="3" t="s">
        <v>86</v>
      </c>
      <c r="CD13" s="3" t="s">
        <v>86</v>
      </c>
      <c r="CE13" s="3" t="s">
        <v>86</v>
      </c>
    </row>
    <row r="14">
      <c r="A14" s="4">
        <v>45121.70466775463</v>
      </c>
      <c r="B14" s="5" t="s">
        <v>190</v>
      </c>
      <c r="C14" s="3" t="s">
        <v>191</v>
      </c>
      <c r="D14" s="3" t="s">
        <v>192</v>
      </c>
      <c r="E14" s="3" t="s">
        <v>193</v>
      </c>
      <c r="F14" s="3" t="s">
        <v>194</v>
      </c>
      <c r="G14" s="3" t="s">
        <v>195</v>
      </c>
      <c r="H14" s="3" t="s">
        <v>164</v>
      </c>
      <c r="I14" s="3" t="s">
        <v>142</v>
      </c>
      <c r="J14" s="3" t="s">
        <v>196</v>
      </c>
      <c r="K14" s="3" t="s">
        <v>91</v>
      </c>
      <c r="L14" s="3" t="s">
        <v>92</v>
      </c>
      <c r="M14" s="3" t="s">
        <v>92</v>
      </c>
      <c r="N14" s="3" t="s">
        <v>91</v>
      </c>
      <c r="O14" s="3" t="s">
        <v>91</v>
      </c>
      <c r="P14" s="3" t="s">
        <v>91</v>
      </c>
      <c r="Q14" s="3" t="s">
        <v>197</v>
      </c>
      <c r="R14" s="3" t="s">
        <v>197</v>
      </c>
      <c r="S14" s="3" t="s">
        <v>166</v>
      </c>
      <c r="T14" s="3" t="s">
        <v>166</v>
      </c>
      <c r="U14" s="3" t="s">
        <v>94</v>
      </c>
      <c r="V14" s="3" t="s">
        <v>112</v>
      </c>
      <c r="W14" s="3" t="s">
        <v>198</v>
      </c>
      <c r="X14" s="3" t="s">
        <v>199</v>
      </c>
      <c r="Y14" s="3" t="s">
        <v>96</v>
      </c>
      <c r="Z14" s="3" t="s">
        <v>115</v>
      </c>
      <c r="AA14" s="3" t="s">
        <v>96</v>
      </c>
      <c r="AB14" s="3" t="s">
        <v>97</v>
      </c>
      <c r="AC14" s="3" t="s">
        <v>98</v>
      </c>
      <c r="AD14" s="3" t="s">
        <v>98</v>
      </c>
      <c r="AE14" s="3" t="s">
        <v>115</v>
      </c>
      <c r="AF14" s="3" t="s">
        <v>98</v>
      </c>
      <c r="AG14" s="3" t="s">
        <v>98</v>
      </c>
      <c r="AH14" s="3" t="s">
        <v>115</v>
      </c>
      <c r="AI14" s="3">
        <v>7.0</v>
      </c>
      <c r="AJ14" s="3">
        <v>7.0</v>
      </c>
      <c r="AK14" s="3">
        <v>7.0</v>
      </c>
      <c r="AL14" s="3">
        <v>7.0</v>
      </c>
      <c r="AM14" s="3">
        <v>7.0</v>
      </c>
      <c r="AN14" s="6" t="s">
        <v>117</v>
      </c>
      <c r="AO14" s="6" t="s">
        <v>129</v>
      </c>
      <c r="AP14" s="6" t="s">
        <v>129</v>
      </c>
      <c r="AQ14" s="6" t="s">
        <v>100</v>
      </c>
      <c r="AR14" s="6" t="s">
        <v>100</v>
      </c>
      <c r="AS14" s="3">
        <v>7.0</v>
      </c>
      <c r="AT14" s="3">
        <v>7.0</v>
      </c>
      <c r="AU14" s="3">
        <v>7.0</v>
      </c>
      <c r="AV14" s="3">
        <v>7.0</v>
      </c>
      <c r="AW14" s="6" t="s">
        <v>100</v>
      </c>
      <c r="AX14" s="6" t="s">
        <v>100</v>
      </c>
      <c r="AY14" s="6" t="s">
        <v>100</v>
      </c>
      <c r="AZ14" s="6" t="s">
        <v>100</v>
      </c>
      <c r="BA14" s="3" t="s">
        <v>120</v>
      </c>
      <c r="BB14" s="3" t="s">
        <v>101</v>
      </c>
      <c r="BC14" s="3" t="s">
        <v>102</v>
      </c>
      <c r="BD14" s="3" t="s">
        <v>101</v>
      </c>
      <c r="BE14" s="3" t="s">
        <v>120</v>
      </c>
      <c r="BF14" s="3" t="s">
        <v>120</v>
      </c>
      <c r="BG14" s="3" t="s">
        <v>120</v>
      </c>
      <c r="BH14" s="3" t="s">
        <v>102</v>
      </c>
      <c r="BI14" s="3" t="s">
        <v>101</v>
      </c>
      <c r="BJ14" s="3" t="s">
        <v>120</v>
      </c>
      <c r="BK14" s="3" t="s">
        <v>120</v>
      </c>
      <c r="BL14" s="3" t="s">
        <v>120</v>
      </c>
      <c r="BM14" s="3" t="s">
        <v>101</v>
      </c>
      <c r="BN14" s="3" t="s">
        <v>120</v>
      </c>
      <c r="BO14" s="3" t="s">
        <v>120</v>
      </c>
      <c r="BP14" s="3" t="s">
        <v>120</v>
      </c>
      <c r="BQ14" s="3" t="s">
        <v>120</v>
      </c>
      <c r="BR14" s="3" t="s">
        <v>120</v>
      </c>
      <c r="BS14" s="3" t="s">
        <v>120</v>
      </c>
      <c r="BT14" s="3" t="s">
        <v>120</v>
      </c>
      <c r="BU14" s="3" t="s">
        <v>101</v>
      </c>
      <c r="BV14" s="3" t="s">
        <v>102</v>
      </c>
      <c r="BW14" s="3" t="s">
        <v>104</v>
      </c>
      <c r="BX14" s="3" t="s">
        <v>104</v>
      </c>
      <c r="BY14" s="3" t="s">
        <v>101</v>
      </c>
      <c r="BZ14" s="7"/>
      <c r="CA14" s="3" t="s">
        <v>86</v>
      </c>
      <c r="CB14" s="3" t="s">
        <v>86</v>
      </c>
      <c r="CC14" s="3" t="s">
        <v>86</v>
      </c>
      <c r="CD14" s="3" t="s">
        <v>86</v>
      </c>
      <c r="CE14" s="8">
        <f>240+200+120+110+100</f>
        <v>770</v>
      </c>
    </row>
    <row r="15">
      <c r="A15" s="4">
        <v>45122.9070078125</v>
      </c>
      <c r="B15" s="5" t="s">
        <v>200</v>
      </c>
      <c r="C15" s="3" t="s">
        <v>201</v>
      </c>
      <c r="D15" s="3" t="s">
        <v>202</v>
      </c>
      <c r="E15" s="3" t="s">
        <v>86</v>
      </c>
      <c r="F15" s="3" t="s">
        <v>203</v>
      </c>
      <c r="G15" s="3" t="s">
        <v>204</v>
      </c>
      <c r="H15" s="3" t="s">
        <v>141</v>
      </c>
      <c r="I15" s="3" t="s">
        <v>142</v>
      </c>
      <c r="J15" s="3" t="s">
        <v>205</v>
      </c>
      <c r="K15" s="3" t="s">
        <v>92</v>
      </c>
      <c r="L15" s="3" t="s">
        <v>92</v>
      </c>
      <c r="M15" s="3" t="s">
        <v>92</v>
      </c>
      <c r="N15" s="3" t="s">
        <v>92</v>
      </c>
      <c r="O15" s="3" t="s">
        <v>91</v>
      </c>
      <c r="P15" s="3" t="s">
        <v>91</v>
      </c>
      <c r="Q15" s="3" t="s">
        <v>197</v>
      </c>
      <c r="R15" s="3" t="s">
        <v>93</v>
      </c>
      <c r="S15" s="3" t="s">
        <v>94</v>
      </c>
      <c r="T15" s="3" t="s">
        <v>94</v>
      </c>
      <c r="U15" s="3" t="s">
        <v>94</v>
      </c>
      <c r="V15" s="3" t="s">
        <v>112</v>
      </c>
      <c r="W15" s="3" t="s">
        <v>112</v>
      </c>
      <c r="X15" s="3" t="s">
        <v>206</v>
      </c>
      <c r="Y15" s="3" t="s">
        <v>96</v>
      </c>
      <c r="Z15" s="3" t="s">
        <v>97</v>
      </c>
      <c r="AA15" s="3" t="s">
        <v>96</v>
      </c>
      <c r="AB15" s="3" t="s">
        <v>98</v>
      </c>
      <c r="AC15" s="3" t="s">
        <v>98</v>
      </c>
      <c r="AD15" s="3" t="s">
        <v>115</v>
      </c>
      <c r="AE15" s="3" t="s">
        <v>115</v>
      </c>
      <c r="AF15" s="3" t="s">
        <v>98</v>
      </c>
      <c r="AG15" s="3" t="s">
        <v>98</v>
      </c>
      <c r="AH15" s="3" t="s">
        <v>98</v>
      </c>
      <c r="AI15" s="3">
        <v>5.0</v>
      </c>
      <c r="AJ15" s="3">
        <v>7.0</v>
      </c>
      <c r="AK15" s="3">
        <v>7.0</v>
      </c>
      <c r="AL15" s="3">
        <v>7.0</v>
      </c>
      <c r="AM15" s="3">
        <v>7.0</v>
      </c>
      <c r="AN15" s="6" t="s">
        <v>100</v>
      </c>
      <c r="AO15" s="3" t="s">
        <v>99</v>
      </c>
      <c r="AP15" s="6" t="s">
        <v>100</v>
      </c>
      <c r="AQ15" s="6" t="s">
        <v>119</v>
      </c>
      <c r="AR15" s="6" t="s">
        <v>100</v>
      </c>
      <c r="AS15" s="3">
        <v>7.0</v>
      </c>
      <c r="AT15" s="3">
        <v>7.0</v>
      </c>
      <c r="AU15" s="3">
        <v>7.0</v>
      </c>
      <c r="AV15" s="3">
        <v>7.0</v>
      </c>
      <c r="AW15" s="3" t="s">
        <v>99</v>
      </c>
      <c r="AX15" s="6" t="s">
        <v>100</v>
      </c>
      <c r="AY15" s="6" t="s">
        <v>100</v>
      </c>
      <c r="AZ15" s="6" t="s">
        <v>129</v>
      </c>
      <c r="BA15" s="3" t="s">
        <v>120</v>
      </c>
      <c r="BB15" s="3" t="s">
        <v>120</v>
      </c>
      <c r="BC15" s="3" t="s">
        <v>101</v>
      </c>
      <c r="BD15" s="3" t="s">
        <v>120</v>
      </c>
      <c r="BE15" s="3" t="s">
        <v>120</v>
      </c>
      <c r="BF15" s="3" t="s">
        <v>120</v>
      </c>
      <c r="BG15" s="3" t="s">
        <v>101</v>
      </c>
      <c r="BH15" s="3" t="s">
        <v>101</v>
      </c>
      <c r="BI15" s="3" t="s">
        <v>101</v>
      </c>
      <c r="BJ15" s="3" t="s">
        <v>120</v>
      </c>
      <c r="BK15" s="3" t="s">
        <v>120</v>
      </c>
      <c r="BL15" s="3" t="s">
        <v>101</v>
      </c>
      <c r="BM15" s="3" t="s">
        <v>101</v>
      </c>
      <c r="BN15" s="3" t="s">
        <v>120</v>
      </c>
      <c r="BO15" s="3" t="s">
        <v>120</v>
      </c>
      <c r="BP15" s="3" t="s">
        <v>120</v>
      </c>
      <c r="BQ15" s="3" t="s">
        <v>120</v>
      </c>
      <c r="BR15" s="3" t="s">
        <v>101</v>
      </c>
      <c r="BS15" s="3" t="s">
        <v>120</v>
      </c>
      <c r="BT15" s="3" t="s">
        <v>120</v>
      </c>
      <c r="BU15" s="3" t="s">
        <v>103</v>
      </c>
      <c r="BV15" s="3" t="s">
        <v>120</v>
      </c>
      <c r="BW15" s="3" t="s">
        <v>104</v>
      </c>
      <c r="BX15" s="3" t="s">
        <v>104</v>
      </c>
      <c r="BY15" s="3" t="s">
        <v>102</v>
      </c>
      <c r="BZ15" s="7"/>
      <c r="CA15" s="3" t="s">
        <v>86</v>
      </c>
      <c r="CB15" s="3" t="s">
        <v>86</v>
      </c>
      <c r="CC15" s="3" t="s">
        <v>86</v>
      </c>
      <c r="CD15" s="3" t="s">
        <v>86</v>
      </c>
      <c r="CE15" s="3" t="s">
        <v>86</v>
      </c>
    </row>
    <row r="16">
      <c r="A16" s="4">
        <v>45120.74703194444</v>
      </c>
      <c r="B16" s="5" t="s">
        <v>207</v>
      </c>
      <c r="C16" s="3" t="s">
        <v>208</v>
      </c>
      <c r="D16" s="3" t="s">
        <v>209</v>
      </c>
      <c r="E16" s="3" t="s">
        <v>108</v>
      </c>
      <c r="F16" s="3" t="s">
        <v>210</v>
      </c>
      <c r="G16" s="3" t="s">
        <v>211</v>
      </c>
      <c r="H16" s="3" t="s">
        <v>127</v>
      </c>
      <c r="I16" s="3" t="s">
        <v>111</v>
      </c>
      <c r="J16" s="3" t="s">
        <v>108</v>
      </c>
      <c r="K16" s="3" t="s">
        <v>91</v>
      </c>
      <c r="L16" s="3" t="s">
        <v>91</v>
      </c>
      <c r="M16" s="3" t="s">
        <v>91</v>
      </c>
      <c r="N16" s="3" t="s">
        <v>92</v>
      </c>
      <c r="O16" s="3" t="s">
        <v>91</v>
      </c>
      <c r="P16" s="3" t="s">
        <v>91</v>
      </c>
      <c r="Q16" s="3" t="s">
        <v>93</v>
      </c>
      <c r="R16" s="3" t="s">
        <v>94</v>
      </c>
      <c r="S16" s="3" t="s">
        <v>94</v>
      </c>
      <c r="T16" s="3" t="s">
        <v>94</v>
      </c>
      <c r="U16" s="3" t="s">
        <v>94</v>
      </c>
      <c r="V16" s="3" t="s">
        <v>112</v>
      </c>
      <c r="W16" s="3" t="s">
        <v>112</v>
      </c>
      <c r="X16" s="3" t="s">
        <v>212</v>
      </c>
      <c r="Y16" s="3" t="s">
        <v>96</v>
      </c>
      <c r="Z16" s="3" t="s">
        <v>97</v>
      </c>
      <c r="AA16" s="3" t="s">
        <v>96</v>
      </c>
      <c r="AB16" s="3" t="s">
        <v>116</v>
      </c>
      <c r="AC16" s="3" t="s">
        <v>116</v>
      </c>
      <c r="AD16" s="3" t="s">
        <v>96</v>
      </c>
      <c r="AE16" s="3" t="s">
        <v>96</v>
      </c>
      <c r="AF16" s="3" t="s">
        <v>96</v>
      </c>
      <c r="AG16" s="3" t="s">
        <v>116</v>
      </c>
      <c r="AH16" s="3" t="s">
        <v>96</v>
      </c>
      <c r="AI16" s="3">
        <v>7.0</v>
      </c>
      <c r="AJ16" s="3">
        <v>7.0</v>
      </c>
      <c r="AK16" s="3">
        <v>2.0</v>
      </c>
      <c r="AL16" s="3">
        <v>3.0</v>
      </c>
      <c r="AM16" s="3">
        <v>2.0</v>
      </c>
      <c r="AN16" s="3" t="s">
        <v>99</v>
      </c>
      <c r="AO16" s="6" t="s">
        <v>100</v>
      </c>
      <c r="AP16" s="6" t="s">
        <v>100</v>
      </c>
      <c r="AQ16" s="3" t="s">
        <v>99</v>
      </c>
      <c r="AR16" s="6" t="s">
        <v>100</v>
      </c>
      <c r="AS16" s="3">
        <v>4.0</v>
      </c>
      <c r="AT16" s="3">
        <v>7.0</v>
      </c>
      <c r="AU16" s="3">
        <v>7.0</v>
      </c>
      <c r="AV16" s="3">
        <v>2.0</v>
      </c>
      <c r="AW16" s="6" t="s">
        <v>100</v>
      </c>
      <c r="AX16" s="6" t="s">
        <v>119</v>
      </c>
      <c r="AY16" s="6" t="s">
        <v>119</v>
      </c>
      <c r="AZ16" s="6" t="s">
        <v>119</v>
      </c>
      <c r="BA16" s="3" t="s">
        <v>102</v>
      </c>
      <c r="BB16" s="3" t="s">
        <v>102</v>
      </c>
      <c r="BC16" s="3" t="s">
        <v>102</v>
      </c>
      <c r="BD16" s="3" t="s">
        <v>102</v>
      </c>
      <c r="BE16" s="3" t="s">
        <v>102</v>
      </c>
      <c r="BF16" s="3" t="s">
        <v>103</v>
      </c>
      <c r="BG16" s="3" t="s">
        <v>103</v>
      </c>
      <c r="BH16" s="3" t="s">
        <v>103</v>
      </c>
      <c r="BI16" s="3" t="s">
        <v>103</v>
      </c>
      <c r="BJ16" s="3" t="s">
        <v>103</v>
      </c>
      <c r="BK16" s="3" t="s">
        <v>102</v>
      </c>
      <c r="BL16" s="3" t="s">
        <v>102</v>
      </c>
      <c r="BM16" s="3" t="s">
        <v>102</v>
      </c>
      <c r="BN16" s="3" t="s">
        <v>102</v>
      </c>
      <c r="BO16" s="3" t="s">
        <v>102</v>
      </c>
      <c r="BP16" s="3" t="s">
        <v>102</v>
      </c>
      <c r="BQ16" s="3" t="s">
        <v>103</v>
      </c>
      <c r="BR16" s="3" t="s">
        <v>102</v>
      </c>
      <c r="BS16" s="3" t="s">
        <v>102</v>
      </c>
      <c r="BT16" s="3" t="s">
        <v>102</v>
      </c>
      <c r="BU16" s="3" t="s">
        <v>102</v>
      </c>
      <c r="BV16" s="3" t="s">
        <v>104</v>
      </c>
      <c r="BW16" s="3" t="s">
        <v>104</v>
      </c>
      <c r="BX16" s="3" t="s">
        <v>104</v>
      </c>
      <c r="BY16" s="3" t="s">
        <v>104</v>
      </c>
      <c r="BZ16" s="7"/>
      <c r="CA16" s="3" t="s">
        <v>86</v>
      </c>
      <c r="CB16" s="3" t="s">
        <v>86</v>
      </c>
      <c r="CC16" s="3" t="s">
        <v>86</v>
      </c>
      <c r="CD16" s="3" t="s">
        <v>86</v>
      </c>
      <c r="CE16" s="3" t="s">
        <v>86</v>
      </c>
    </row>
    <row r="17">
      <c r="A17" s="4">
        <v>45120.73659326389</v>
      </c>
      <c r="B17" s="5" t="s">
        <v>213</v>
      </c>
      <c r="C17" s="3" t="s">
        <v>214</v>
      </c>
      <c r="D17" s="3" t="s">
        <v>215</v>
      </c>
      <c r="E17" s="3" t="s">
        <v>124</v>
      </c>
      <c r="F17" s="3" t="s">
        <v>216</v>
      </c>
      <c r="G17" s="3" t="s">
        <v>217</v>
      </c>
      <c r="H17" s="3" t="s">
        <v>176</v>
      </c>
      <c r="I17" s="3" t="s">
        <v>111</v>
      </c>
      <c r="J17" s="3" t="s">
        <v>218</v>
      </c>
      <c r="K17" s="3" t="s">
        <v>91</v>
      </c>
      <c r="L17" s="3" t="s">
        <v>91</v>
      </c>
      <c r="M17" s="3" t="s">
        <v>91</v>
      </c>
      <c r="N17" s="3" t="s">
        <v>92</v>
      </c>
      <c r="O17" s="3" t="s">
        <v>91</v>
      </c>
      <c r="P17" s="3" t="s">
        <v>91</v>
      </c>
      <c r="Q17" s="3" t="s">
        <v>93</v>
      </c>
      <c r="R17" s="3" t="s">
        <v>93</v>
      </c>
      <c r="S17" s="3" t="s">
        <v>94</v>
      </c>
      <c r="T17" s="3" t="s">
        <v>94</v>
      </c>
      <c r="U17" s="3" t="s">
        <v>93</v>
      </c>
      <c r="V17" s="3" t="s">
        <v>151</v>
      </c>
      <c r="W17" s="3" t="s">
        <v>112</v>
      </c>
      <c r="X17" s="3" t="s">
        <v>219</v>
      </c>
      <c r="Y17" s="3" t="s">
        <v>96</v>
      </c>
      <c r="Z17" s="3" t="s">
        <v>97</v>
      </c>
      <c r="AA17" s="3" t="s">
        <v>96</v>
      </c>
      <c r="AB17" s="3" t="s">
        <v>115</v>
      </c>
      <c r="AC17" s="3" t="s">
        <v>98</v>
      </c>
      <c r="AD17" s="3" t="s">
        <v>96</v>
      </c>
      <c r="AE17" s="3" t="s">
        <v>97</v>
      </c>
      <c r="AF17" s="3" t="s">
        <v>115</v>
      </c>
      <c r="AG17" s="3" t="s">
        <v>98</v>
      </c>
      <c r="AH17" s="3" t="s">
        <v>115</v>
      </c>
      <c r="AI17" s="3">
        <v>5.0</v>
      </c>
      <c r="AJ17" s="3">
        <v>4.0</v>
      </c>
      <c r="AK17" s="3">
        <v>6.0</v>
      </c>
      <c r="AL17" s="3">
        <v>4.0</v>
      </c>
      <c r="AM17" s="3">
        <v>3.0</v>
      </c>
      <c r="AN17" s="3" t="s">
        <v>99</v>
      </c>
      <c r="AO17" s="3" t="s">
        <v>99</v>
      </c>
      <c r="AP17" s="3" t="s">
        <v>99</v>
      </c>
      <c r="AQ17" s="3" t="s">
        <v>99</v>
      </c>
      <c r="AR17" s="3" t="s">
        <v>99</v>
      </c>
      <c r="AS17" s="3">
        <v>1.0</v>
      </c>
      <c r="AT17" s="3">
        <v>1.0</v>
      </c>
      <c r="AU17" s="3">
        <v>7.0</v>
      </c>
      <c r="AV17" s="3">
        <v>5.0</v>
      </c>
      <c r="AW17" s="3" t="s">
        <v>99</v>
      </c>
      <c r="AX17" s="3" t="s">
        <v>99</v>
      </c>
      <c r="AY17" s="3" t="s">
        <v>99</v>
      </c>
      <c r="AZ17" s="3" t="s">
        <v>99</v>
      </c>
      <c r="BA17" s="3" t="s">
        <v>103</v>
      </c>
      <c r="BB17" s="3" t="s">
        <v>104</v>
      </c>
      <c r="BC17" s="3" t="s">
        <v>103</v>
      </c>
      <c r="BD17" s="3" t="s">
        <v>103</v>
      </c>
      <c r="BE17" s="3" t="s">
        <v>103</v>
      </c>
      <c r="BF17" s="3" t="s">
        <v>103</v>
      </c>
      <c r="BG17" s="3" t="s">
        <v>104</v>
      </c>
      <c r="BH17" s="3" t="s">
        <v>104</v>
      </c>
      <c r="BI17" s="3" t="s">
        <v>104</v>
      </c>
      <c r="BJ17" s="3" t="s">
        <v>103</v>
      </c>
      <c r="BK17" s="3" t="s">
        <v>104</v>
      </c>
      <c r="BL17" s="3" t="s">
        <v>104</v>
      </c>
      <c r="BM17" s="3" t="s">
        <v>104</v>
      </c>
      <c r="BN17" s="3" t="s">
        <v>104</v>
      </c>
      <c r="BO17" s="3" t="s">
        <v>104</v>
      </c>
      <c r="BP17" s="3" t="s">
        <v>103</v>
      </c>
      <c r="BQ17" s="3" t="s">
        <v>104</v>
      </c>
      <c r="BR17" s="3" t="s">
        <v>104</v>
      </c>
      <c r="BS17" s="3" t="s">
        <v>103</v>
      </c>
      <c r="BT17" s="3" t="s">
        <v>103</v>
      </c>
      <c r="BU17" s="3" t="s">
        <v>103</v>
      </c>
      <c r="BV17" s="3" t="s">
        <v>104</v>
      </c>
      <c r="BW17" s="3" t="s">
        <v>104</v>
      </c>
      <c r="BX17" s="3" t="s">
        <v>104</v>
      </c>
      <c r="BY17" s="3" t="s">
        <v>104</v>
      </c>
      <c r="BZ17" s="7"/>
      <c r="CA17" s="3" t="s">
        <v>86</v>
      </c>
      <c r="CB17" s="3" t="s">
        <v>86</v>
      </c>
      <c r="CC17" s="3" t="s">
        <v>86</v>
      </c>
      <c r="CD17" s="3" t="s">
        <v>86</v>
      </c>
      <c r="CE17" s="3" t="s">
        <v>86</v>
      </c>
    </row>
    <row r="18">
      <c r="A18" s="4">
        <v>45124.64104321759</v>
      </c>
      <c r="B18" s="5" t="s">
        <v>220</v>
      </c>
      <c r="C18" s="3" t="s">
        <v>221</v>
      </c>
      <c r="D18" s="3" t="s">
        <v>222</v>
      </c>
      <c r="E18" s="3" t="s">
        <v>223</v>
      </c>
      <c r="F18" s="3" t="s">
        <v>224</v>
      </c>
      <c r="G18" s="3" t="s">
        <v>225</v>
      </c>
      <c r="H18" s="3" t="s">
        <v>89</v>
      </c>
      <c r="I18" s="3" t="s">
        <v>111</v>
      </c>
      <c r="J18" s="3" t="s">
        <v>223</v>
      </c>
      <c r="K18" s="3" t="s">
        <v>91</v>
      </c>
      <c r="L18" s="3" t="s">
        <v>91</v>
      </c>
      <c r="M18" s="3" t="s">
        <v>91</v>
      </c>
      <c r="N18" s="3" t="s">
        <v>92</v>
      </c>
      <c r="O18" s="3" t="s">
        <v>91</v>
      </c>
      <c r="P18" s="3" t="s">
        <v>91</v>
      </c>
      <c r="Q18" s="3" t="s">
        <v>197</v>
      </c>
      <c r="R18" s="3" t="s">
        <v>197</v>
      </c>
      <c r="S18" s="3" t="s">
        <v>93</v>
      </c>
      <c r="T18" s="3" t="s">
        <v>166</v>
      </c>
      <c r="U18" s="3" t="s">
        <v>93</v>
      </c>
      <c r="V18" s="3" t="s">
        <v>112</v>
      </c>
      <c r="W18" s="3" t="s">
        <v>112</v>
      </c>
      <c r="X18" s="3" t="s">
        <v>226</v>
      </c>
      <c r="Y18" s="3" t="s">
        <v>97</v>
      </c>
      <c r="Z18" s="3" t="s">
        <v>97</v>
      </c>
      <c r="AA18" s="3" t="s">
        <v>96</v>
      </c>
      <c r="AB18" s="3" t="s">
        <v>98</v>
      </c>
      <c r="AC18" s="3" t="s">
        <v>98</v>
      </c>
      <c r="AD18" s="3" t="s">
        <v>96</v>
      </c>
      <c r="AE18" s="3" t="s">
        <v>96</v>
      </c>
      <c r="AF18" s="3" t="s">
        <v>115</v>
      </c>
      <c r="AG18" s="3" t="s">
        <v>116</v>
      </c>
      <c r="AH18" s="3" t="s">
        <v>116</v>
      </c>
      <c r="AI18" s="3">
        <v>7.0</v>
      </c>
      <c r="AJ18" s="3">
        <v>7.0</v>
      </c>
      <c r="AK18" s="3">
        <v>7.0</v>
      </c>
      <c r="AL18" s="3">
        <v>3.0</v>
      </c>
      <c r="AM18" s="3">
        <v>7.0</v>
      </c>
      <c r="AN18" s="3" t="s">
        <v>118</v>
      </c>
      <c r="AO18" s="3" t="s">
        <v>118</v>
      </c>
      <c r="AP18" s="3" t="s">
        <v>118</v>
      </c>
      <c r="AQ18" s="3" t="s">
        <v>118</v>
      </c>
      <c r="AR18" s="3" t="s">
        <v>118</v>
      </c>
      <c r="AS18" s="3">
        <v>7.0</v>
      </c>
      <c r="AT18" s="3">
        <v>7.0</v>
      </c>
      <c r="AU18" s="3">
        <v>7.0</v>
      </c>
      <c r="AV18" s="3">
        <v>7.0</v>
      </c>
      <c r="AW18" s="3" t="s">
        <v>118</v>
      </c>
      <c r="AX18" s="3" t="s">
        <v>118</v>
      </c>
      <c r="AY18" s="3" t="s">
        <v>118</v>
      </c>
      <c r="AZ18" s="3" t="s">
        <v>118</v>
      </c>
      <c r="BA18" s="3" t="s">
        <v>101</v>
      </c>
      <c r="BB18" s="3" t="s">
        <v>101</v>
      </c>
      <c r="BC18" s="3" t="s">
        <v>101</v>
      </c>
      <c r="BD18" s="3" t="s">
        <v>101</v>
      </c>
      <c r="BE18" s="3" t="s">
        <v>101</v>
      </c>
      <c r="BF18" s="3" t="s">
        <v>101</v>
      </c>
      <c r="BG18" s="3" t="s">
        <v>101</v>
      </c>
      <c r="BH18" s="3" t="s">
        <v>101</v>
      </c>
      <c r="BI18" s="3" t="s">
        <v>101</v>
      </c>
      <c r="BJ18" s="3" t="s">
        <v>101</v>
      </c>
      <c r="BK18" s="3" t="s">
        <v>101</v>
      </c>
      <c r="BL18" s="3" t="s">
        <v>101</v>
      </c>
      <c r="BM18" s="3" t="s">
        <v>101</v>
      </c>
      <c r="BN18" s="3" t="s">
        <v>101</v>
      </c>
      <c r="BO18" s="3" t="s">
        <v>101</v>
      </c>
      <c r="BP18" s="3" t="s">
        <v>120</v>
      </c>
      <c r="BQ18" s="3" t="s">
        <v>101</v>
      </c>
      <c r="BR18" s="3" t="s">
        <v>101</v>
      </c>
      <c r="BS18" s="3" t="s">
        <v>101</v>
      </c>
      <c r="BT18" s="3" t="s">
        <v>101</v>
      </c>
      <c r="BU18" s="3" t="s">
        <v>120</v>
      </c>
      <c r="BV18" s="3" t="s">
        <v>104</v>
      </c>
      <c r="BW18" s="3" t="s">
        <v>120</v>
      </c>
      <c r="BX18" s="3" t="s">
        <v>104</v>
      </c>
      <c r="BY18" s="3" t="s">
        <v>120</v>
      </c>
      <c r="BZ18" s="7"/>
      <c r="CA18" s="3" t="s">
        <v>86</v>
      </c>
      <c r="CB18" s="3" t="s">
        <v>86</v>
      </c>
      <c r="CC18" s="3" t="s">
        <v>86</v>
      </c>
      <c r="CD18" s="3" t="s">
        <v>86</v>
      </c>
      <c r="CE18" s="3" t="s">
        <v>86</v>
      </c>
    </row>
    <row r="19">
      <c r="A19" s="4">
        <v>45120.77400201389</v>
      </c>
      <c r="B19" s="5" t="s">
        <v>227</v>
      </c>
      <c r="C19" s="3" t="s">
        <v>228</v>
      </c>
      <c r="D19" s="3" t="s">
        <v>134</v>
      </c>
      <c r="E19" s="3" t="s">
        <v>134</v>
      </c>
      <c r="F19" s="3" t="s">
        <v>229</v>
      </c>
      <c r="G19" s="3" t="s">
        <v>230</v>
      </c>
      <c r="H19" s="3" t="s">
        <v>176</v>
      </c>
      <c r="I19" s="3" t="s">
        <v>111</v>
      </c>
      <c r="J19" s="3" t="s">
        <v>134</v>
      </c>
      <c r="K19" s="3" t="s">
        <v>91</v>
      </c>
      <c r="L19" s="3" t="s">
        <v>91</v>
      </c>
      <c r="M19" s="3" t="s">
        <v>91</v>
      </c>
      <c r="N19" s="3" t="s">
        <v>92</v>
      </c>
      <c r="O19" s="3" t="s">
        <v>91</v>
      </c>
      <c r="P19" s="3" t="s">
        <v>91</v>
      </c>
      <c r="Q19" s="3" t="s">
        <v>93</v>
      </c>
      <c r="R19" s="3" t="s">
        <v>93</v>
      </c>
      <c r="S19" s="3" t="s">
        <v>93</v>
      </c>
      <c r="T19" s="3" t="s">
        <v>93</v>
      </c>
      <c r="U19" s="3" t="s">
        <v>94</v>
      </c>
      <c r="V19" s="3" t="s">
        <v>151</v>
      </c>
      <c r="W19" s="3" t="s">
        <v>151</v>
      </c>
      <c r="X19" s="3" t="s">
        <v>231</v>
      </c>
      <c r="Y19" s="3" t="s">
        <v>96</v>
      </c>
      <c r="Z19" s="3" t="s">
        <v>115</v>
      </c>
      <c r="AA19" s="3" t="s">
        <v>96</v>
      </c>
      <c r="AB19" s="3" t="s">
        <v>98</v>
      </c>
      <c r="AC19" s="3" t="s">
        <v>98</v>
      </c>
      <c r="AD19" s="3" t="s">
        <v>115</v>
      </c>
      <c r="AE19" s="3" t="s">
        <v>115</v>
      </c>
      <c r="AF19" s="3" t="s">
        <v>98</v>
      </c>
      <c r="AG19" s="3" t="s">
        <v>116</v>
      </c>
      <c r="AH19" s="3" t="s">
        <v>116</v>
      </c>
      <c r="AI19" s="3">
        <v>4.0</v>
      </c>
      <c r="AJ19" s="3">
        <v>1.0</v>
      </c>
      <c r="AK19" s="3">
        <v>4.0</v>
      </c>
      <c r="AL19" s="3">
        <v>2.0</v>
      </c>
      <c r="AM19" s="3">
        <v>5.0</v>
      </c>
      <c r="AN19" s="3" t="s">
        <v>99</v>
      </c>
      <c r="AO19" s="3" t="s">
        <v>99</v>
      </c>
      <c r="AP19" s="6" t="s">
        <v>100</v>
      </c>
      <c r="AQ19" s="3" t="s">
        <v>99</v>
      </c>
      <c r="AR19" s="3" t="s">
        <v>99</v>
      </c>
      <c r="AS19" s="3">
        <v>4.0</v>
      </c>
      <c r="AT19" s="3">
        <v>3.0</v>
      </c>
      <c r="AU19" s="3">
        <v>6.0</v>
      </c>
      <c r="AV19" s="3">
        <v>0.0</v>
      </c>
      <c r="AW19" s="3" t="s">
        <v>99</v>
      </c>
      <c r="AX19" s="3" t="s">
        <v>99</v>
      </c>
      <c r="AY19" s="3" t="s">
        <v>99</v>
      </c>
      <c r="AZ19" s="3" t="s">
        <v>99</v>
      </c>
      <c r="BA19" s="3" t="s">
        <v>101</v>
      </c>
      <c r="BB19" s="3" t="s">
        <v>101</v>
      </c>
      <c r="BC19" s="3" t="s">
        <v>102</v>
      </c>
      <c r="BD19" s="3" t="s">
        <v>101</v>
      </c>
      <c r="BE19" s="3" t="s">
        <v>101</v>
      </c>
      <c r="BF19" s="3" t="s">
        <v>102</v>
      </c>
      <c r="BG19" s="3" t="s">
        <v>102</v>
      </c>
      <c r="BH19" s="3" t="s">
        <v>102</v>
      </c>
      <c r="BI19" s="3" t="s">
        <v>103</v>
      </c>
      <c r="BJ19" s="3" t="s">
        <v>102</v>
      </c>
      <c r="BK19" s="3" t="s">
        <v>102</v>
      </c>
      <c r="BL19" s="3" t="s">
        <v>103</v>
      </c>
      <c r="BM19" s="3" t="s">
        <v>103</v>
      </c>
      <c r="BN19" s="3" t="s">
        <v>101</v>
      </c>
      <c r="BO19" s="3" t="s">
        <v>103</v>
      </c>
      <c r="BP19" s="3" t="s">
        <v>103</v>
      </c>
      <c r="BQ19" s="3" t="s">
        <v>103</v>
      </c>
      <c r="BR19" s="3" t="s">
        <v>103</v>
      </c>
      <c r="BS19" s="3" t="s">
        <v>101</v>
      </c>
      <c r="BT19" s="3" t="s">
        <v>102</v>
      </c>
      <c r="BU19" s="3" t="s">
        <v>104</v>
      </c>
      <c r="BV19" s="3" t="s">
        <v>104</v>
      </c>
      <c r="BW19" s="3" t="s">
        <v>104</v>
      </c>
      <c r="BX19" s="3" t="s">
        <v>104</v>
      </c>
      <c r="BY19" s="3" t="s">
        <v>104</v>
      </c>
      <c r="BZ19" s="7"/>
      <c r="CA19" s="3" t="s">
        <v>86</v>
      </c>
      <c r="CB19" s="3">
        <v>277.0</v>
      </c>
      <c r="CC19" s="3">
        <v>457.0</v>
      </c>
      <c r="CD19" s="3">
        <v>490.0</v>
      </c>
      <c r="CE19" s="8">
        <f t="shared" ref="CE19:CE27" si="4">AVERAGE(CA19:CD19)</f>
        <v>408</v>
      </c>
    </row>
    <row r="20">
      <c r="A20" s="4">
        <v>45125.03828230324</v>
      </c>
      <c r="B20" s="5" t="s">
        <v>232</v>
      </c>
      <c r="C20" s="3" t="s">
        <v>233</v>
      </c>
      <c r="D20" s="3" t="s">
        <v>107</v>
      </c>
      <c r="E20" s="3" t="s">
        <v>234</v>
      </c>
      <c r="F20" s="3" t="s">
        <v>187</v>
      </c>
      <c r="G20" s="3" t="s">
        <v>235</v>
      </c>
      <c r="H20" s="3" t="s">
        <v>89</v>
      </c>
      <c r="I20" s="3" t="s">
        <v>142</v>
      </c>
      <c r="J20" s="3" t="s">
        <v>236</v>
      </c>
      <c r="K20" s="3" t="s">
        <v>91</v>
      </c>
      <c r="L20" s="3" t="s">
        <v>91</v>
      </c>
      <c r="M20" s="3" t="s">
        <v>92</v>
      </c>
      <c r="N20" s="3" t="s">
        <v>92</v>
      </c>
      <c r="O20" s="3" t="s">
        <v>91</v>
      </c>
      <c r="P20" s="3" t="s">
        <v>91</v>
      </c>
      <c r="Q20" s="3" t="s">
        <v>94</v>
      </c>
      <c r="R20" s="3" t="s">
        <v>94</v>
      </c>
      <c r="S20" s="3" t="s">
        <v>94</v>
      </c>
      <c r="T20" s="3" t="s">
        <v>94</v>
      </c>
      <c r="U20" s="3" t="s">
        <v>94</v>
      </c>
      <c r="V20" s="3" t="s">
        <v>237</v>
      </c>
      <c r="W20" s="3" t="s">
        <v>238</v>
      </c>
      <c r="X20" s="3" t="s">
        <v>239</v>
      </c>
      <c r="Y20" s="3" t="s">
        <v>115</v>
      </c>
      <c r="Z20" s="3" t="s">
        <v>97</v>
      </c>
      <c r="AA20" s="3" t="s">
        <v>96</v>
      </c>
      <c r="AB20" s="3" t="s">
        <v>98</v>
      </c>
      <c r="AC20" s="3" t="s">
        <v>98</v>
      </c>
      <c r="AD20" s="3" t="s">
        <v>115</v>
      </c>
      <c r="AE20" s="3" t="s">
        <v>97</v>
      </c>
      <c r="AF20" s="3" t="s">
        <v>97</v>
      </c>
      <c r="AG20" s="3" t="s">
        <v>98</v>
      </c>
      <c r="AH20" s="3" t="s">
        <v>98</v>
      </c>
      <c r="AI20" s="3">
        <v>1.0</v>
      </c>
      <c r="AJ20" s="3">
        <v>7.0</v>
      </c>
      <c r="AK20" s="3">
        <v>2.0</v>
      </c>
      <c r="AL20" s="3">
        <v>1.0</v>
      </c>
      <c r="AM20" s="3">
        <v>7.0</v>
      </c>
      <c r="AN20" s="3" t="s">
        <v>99</v>
      </c>
      <c r="AO20" s="3" t="s">
        <v>99</v>
      </c>
      <c r="AP20" s="3" t="s">
        <v>99</v>
      </c>
      <c r="AQ20" s="3" t="s">
        <v>99</v>
      </c>
      <c r="AR20" s="3" t="s">
        <v>99</v>
      </c>
      <c r="AS20" s="3">
        <v>5.0</v>
      </c>
      <c r="AT20" s="3">
        <v>7.0</v>
      </c>
      <c r="AU20" s="3">
        <v>7.0</v>
      </c>
      <c r="AV20" s="3">
        <v>0.0</v>
      </c>
      <c r="AW20" s="6" t="s">
        <v>119</v>
      </c>
      <c r="AX20" s="3" t="s">
        <v>118</v>
      </c>
      <c r="AY20" s="3" t="s">
        <v>118</v>
      </c>
      <c r="AZ20" s="3" t="s">
        <v>99</v>
      </c>
      <c r="BA20" s="3" t="s">
        <v>102</v>
      </c>
      <c r="BB20" s="3" t="s">
        <v>103</v>
      </c>
      <c r="BC20" s="3" t="s">
        <v>103</v>
      </c>
      <c r="BD20" s="3" t="s">
        <v>102</v>
      </c>
      <c r="BE20" s="3" t="s">
        <v>103</v>
      </c>
      <c r="BF20" s="3" t="s">
        <v>103</v>
      </c>
      <c r="BG20" s="3" t="s">
        <v>104</v>
      </c>
      <c r="BH20" s="3" t="s">
        <v>104</v>
      </c>
      <c r="BI20" s="3" t="s">
        <v>103</v>
      </c>
      <c r="BJ20" s="3" t="s">
        <v>103</v>
      </c>
      <c r="BK20" s="3" t="s">
        <v>103</v>
      </c>
      <c r="BL20" s="3" t="s">
        <v>104</v>
      </c>
      <c r="BM20" s="3" t="s">
        <v>104</v>
      </c>
      <c r="BN20" s="3" t="s">
        <v>103</v>
      </c>
      <c r="BO20" s="3" t="s">
        <v>103</v>
      </c>
      <c r="BP20" s="3" t="s">
        <v>103</v>
      </c>
      <c r="BQ20" s="3" t="s">
        <v>104</v>
      </c>
      <c r="BR20" s="3" t="s">
        <v>103</v>
      </c>
      <c r="BS20" s="3" t="s">
        <v>103</v>
      </c>
      <c r="BT20" s="3" t="s">
        <v>103</v>
      </c>
      <c r="BU20" s="3" t="s">
        <v>104</v>
      </c>
      <c r="BV20" s="3" t="s">
        <v>120</v>
      </c>
      <c r="BW20" s="3" t="s">
        <v>104</v>
      </c>
      <c r="BX20" s="3" t="s">
        <v>104</v>
      </c>
      <c r="BY20" s="3" t="s">
        <v>104</v>
      </c>
      <c r="BZ20" s="7"/>
      <c r="CA20" s="3" t="s">
        <v>86</v>
      </c>
      <c r="CB20" s="3" t="s">
        <v>86</v>
      </c>
      <c r="CC20" s="8">
        <f>343+335+171+159+159+89</f>
        <v>1256</v>
      </c>
      <c r="CD20" s="8">
        <f>407+364+182+157+130</f>
        <v>1240</v>
      </c>
      <c r="CE20" s="8">
        <f t="shared" si="4"/>
        <v>1248</v>
      </c>
    </row>
    <row r="21">
      <c r="A21" s="4">
        <v>45121.70377461806</v>
      </c>
      <c r="B21" s="5" t="s">
        <v>240</v>
      </c>
      <c r="C21" s="3" t="s">
        <v>241</v>
      </c>
      <c r="D21" s="3" t="s">
        <v>242</v>
      </c>
      <c r="E21" s="3" t="s">
        <v>108</v>
      </c>
      <c r="F21" s="3" t="s">
        <v>243</v>
      </c>
      <c r="G21" s="3" t="s">
        <v>244</v>
      </c>
      <c r="H21" s="3" t="s">
        <v>127</v>
      </c>
      <c r="I21" s="3" t="s">
        <v>142</v>
      </c>
      <c r="J21" s="3" t="s">
        <v>245</v>
      </c>
      <c r="K21" s="3" t="s">
        <v>92</v>
      </c>
      <c r="L21" s="3" t="s">
        <v>92</v>
      </c>
      <c r="M21" s="3" t="s">
        <v>92</v>
      </c>
      <c r="N21" s="3" t="s">
        <v>92</v>
      </c>
      <c r="O21" s="3" t="s">
        <v>92</v>
      </c>
      <c r="P21" s="3" t="s">
        <v>92</v>
      </c>
      <c r="Q21" s="3" t="s">
        <v>94</v>
      </c>
      <c r="R21" s="3" t="s">
        <v>94</v>
      </c>
      <c r="S21" s="3" t="s">
        <v>94</v>
      </c>
      <c r="T21" s="3" t="s">
        <v>94</v>
      </c>
      <c r="U21" s="3" t="s">
        <v>93</v>
      </c>
      <c r="V21" s="3" t="s">
        <v>151</v>
      </c>
      <c r="W21" s="3" t="s">
        <v>112</v>
      </c>
      <c r="X21" s="3" t="s">
        <v>246</v>
      </c>
      <c r="Y21" s="3" t="s">
        <v>96</v>
      </c>
      <c r="Z21" s="3" t="s">
        <v>115</v>
      </c>
      <c r="AA21" s="3" t="s">
        <v>96</v>
      </c>
      <c r="AB21" s="3" t="s">
        <v>97</v>
      </c>
      <c r="AC21" s="3" t="s">
        <v>97</v>
      </c>
      <c r="AD21" s="3" t="s">
        <v>96</v>
      </c>
      <c r="AE21" s="3" t="s">
        <v>115</v>
      </c>
      <c r="AF21" s="3" t="s">
        <v>97</v>
      </c>
      <c r="AG21" s="3" t="s">
        <v>98</v>
      </c>
      <c r="AH21" s="3" t="s">
        <v>96</v>
      </c>
      <c r="AI21" s="3">
        <v>3.0</v>
      </c>
      <c r="AJ21" s="3">
        <v>7.0</v>
      </c>
      <c r="AK21" s="3">
        <v>7.0</v>
      </c>
      <c r="AL21" s="3">
        <v>7.0</v>
      </c>
      <c r="AM21" s="3">
        <v>7.0</v>
      </c>
      <c r="AN21" s="6" t="s">
        <v>100</v>
      </c>
      <c r="AO21" s="3" t="s">
        <v>118</v>
      </c>
      <c r="AP21" s="3" t="s">
        <v>118</v>
      </c>
      <c r="AQ21" s="3" t="s">
        <v>118</v>
      </c>
      <c r="AR21" s="3" t="s">
        <v>118</v>
      </c>
      <c r="AS21" s="3">
        <v>6.0</v>
      </c>
      <c r="AT21" s="3">
        <v>7.0</v>
      </c>
      <c r="AU21" s="3">
        <v>7.0</v>
      </c>
      <c r="AV21" s="3">
        <v>7.0</v>
      </c>
      <c r="AW21" s="6" t="s">
        <v>119</v>
      </c>
      <c r="AX21" s="3" t="s">
        <v>118</v>
      </c>
      <c r="AY21" s="3" t="s">
        <v>118</v>
      </c>
      <c r="AZ21" s="3" t="s">
        <v>118</v>
      </c>
      <c r="BA21" s="3" t="s">
        <v>120</v>
      </c>
      <c r="BB21" s="3" t="s">
        <v>102</v>
      </c>
      <c r="BC21" s="3" t="s">
        <v>103</v>
      </c>
      <c r="BD21" s="3" t="s">
        <v>102</v>
      </c>
      <c r="BE21" s="3" t="s">
        <v>120</v>
      </c>
      <c r="BF21" s="3" t="s">
        <v>102</v>
      </c>
      <c r="BG21" s="3" t="s">
        <v>102</v>
      </c>
      <c r="BH21" s="3" t="s">
        <v>102</v>
      </c>
      <c r="BI21" s="3" t="s">
        <v>102</v>
      </c>
      <c r="BJ21" s="3" t="s">
        <v>102</v>
      </c>
      <c r="BK21" s="3" t="s">
        <v>101</v>
      </c>
      <c r="BL21" s="3" t="s">
        <v>101</v>
      </c>
      <c r="BM21" s="3" t="s">
        <v>101</v>
      </c>
      <c r="BN21" s="3" t="s">
        <v>101</v>
      </c>
      <c r="BO21" s="3" t="s">
        <v>120</v>
      </c>
      <c r="BP21" s="3" t="s">
        <v>102</v>
      </c>
      <c r="BQ21" s="3" t="s">
        <v>103</v>
      </c>
      <c r="BR21" s="3" t="s">
        <v>101</v>
      </c>
      <c r="BS21" s="3" t="s">
        <v>102</v>
      </c>
      <c r="BT21" s="3" t="s">
        <v>101</v>
      </c>
      <c r="BU21" s="3" t="s">
        <v>101</v>
      </c>
      <c r="BV21" s="3" t="s">
        <v>104</v>
      </c>
      <c r="BW21" s="3" t="s">
        <v>104</v>
      </c>
      <c r="BX21" s="3" t="s">
        <v>104</v>
      </c>
      <c r="BY21" s="3" t="s">
        <v>102</v>
      </c>
      <c r="BZ21" s="7"/>
      <c r="CA21" s="3" t="s">
        <v>86</v>
      </c>
      <c r="CB21" s="8">
        <f>129+127</f>
        <v>256</v>
      </c>
      <c r="CC21" s="8">
        <f>154+132</f>
        <v>286</v>
      </c>
      <c r="CD21" s="8">
        <f>94+94</f>
        <v>188</v>
      </c>
      <c r="CE21" s="8">
        <f t="shared" si="4"/>
        <v>243.3333333</v>
      </c>
    </row>
    <row r="22">
      <c r="A22" s="4">
        <v>45120.83011747686</v>
      </c>
      <c r="B22" s="5" t="s">
        <v>247</v>
      </c>
      <c r="C22" s="3" t="s">
        <v>248</v>
      </c>
      <c r="D22" s="3" t="s">
        <v>249</v>
      </c>
      <c r="E22" s="3" t="s">
        <v>250</v>
      </c>
      <c r="F22" s="3" t="s">
        <v>251</v>
      </c>
      <c r="G22" s="3" t="s">
        <v>252</v>
      </c>
      <c r="H22" s="3" t="s">
        <v>176</v>
      </c>
      <c r="I22" s="3" t="s">
        <v>111</v>
      </c>
      <c r="J22" s="3" t="s">
        <v>253</v>
      </c>
      <c r="K22" s="3" t="s">
        <v>91</v>
      </c>
      <c r="L22" s="3" t="s">
        <v>91</v>
      </c>
      <c r="M22" s="3" t="s">
        <v>91</v>
      </c>
      <c r="N22" s="3" t="s">
        <v>92</v>
      </c>
      <c r="O22" s="3" t="s">
        <v>91</v>
      </c>
      <c r="P22" s="3" t="s">
        <v>91</v>
      </c>
      <c r="Q22" s="3" t="s">
        <v>94</v>
      </c>
      <c r="R22" s="3" t="s">
        <v>94</v>
      </c>
      <c r="S22" s="3" t="s">
        <v>94</v>
      </c>
      <c r="T22" s="3" t="s">
        <v>94</v>
      </c>
      <c r="U22" s="3" t="s">
        <v>94</v>
      </c>
      <c r="V22" s="3" t="s">
        <v>151</v>
      </c>
      <c r="W22" s="3" t="s">
        <v>198</v>
      </c>
      <c r="X22" s="3" t="s">
        <v>254</v>
      </c>
      <c r="Y22" s="3" t="s">
        <v>96</v>
      </c>
      <c r="Z22" s="3" t="s">
        <v>96</v>
      </c>
      <c r="AA22" s="3" t="s">
        <v>96</v>
      </c>
      <c r="AB22" s="3" t="s">
        <v>96</v>
      </c>
      <c r="AC22" s="3" t="s">
        <v>116</v>
      </c>
      <c r="AD22" s="3" t="s">
        <v>96</v>
      </c>
      <c r="AE22" s="3" t="s">
        <v>96</v>
      </c>
      <c r="AF22" s="3" t="s">
        <v>96</v>
      </c>
      <c r="AG22" s="3" t="s">
        <v>96</v>
      </c>
      <c r="AH22" s="3" t="s">
        <v>116</v>
      </c>
      <c r="AI22" s="3">
        <v>3.0</v>
      </c>
      <c r="AJ22" s="3">
        <v>5.0</v>
      </c>
      <c r="AK22" s="3">
        <v>6.0</v>
      </c>
      <c r="AL22" s="3">
        <v>6.0</v>
      </c>
      <c r="AM22" s="3">
        <v>6.0</v>
      </c>
      <c r="AN22" s="6" t="s">
        <v>119</v>
      </c>
      <c r="AO22" s="3" t="s">
        <v>118</v>
      </c>
      <c r="AP22" s="3" t="s">
        <v>118</v>
      </c>
      <c r="AQ22" s="3" t="s">
        <v>118</v>
      </c>
      <c r="AR22" s="3" t="s">
        <v>118</v>
      </c>
      <c r="AS22" s="3">
        <v>7.0</v>
      </c>
      <c r="AT22" s="3">
        <v>7.0</v>
      </c>
      <c r="AU22" s="3">
        <v>7.0</v>
      </c>
      <c r="AV22" s="3">
        <v>7.0</v>
      </c>
      <c r="AW22" s="6" t="s">
        <v>117</v>
      </c>
      <c r="AX22" s="6" t="s">
        <v>117</v>
      </c>
      <c r="AY22" s="6" t="s">
        <v>117</v>
      </c>
      <c r="AZ22" s="6" t="s">
        <v>117</v>
      </c>
      <c r="BA22" s="3" t="s">
        <v>101</v>
      </c>
      <c r="BB22" s="3" t="s">
        <v>101</v>
      </c>
      <c r="BC22" s="3" t="s">
        <v>101</v>
      </c>
      <c r="BD22" s="3" t="s">
        <v>101</v>
      </c>
      <c r="BE22" s="3" t="s">
        <v>101</v>
      </c>
      <c r="BF22" s="3" t="s">
        <v>102</v>
      </c>
      <c r="BG22" s="3" t="s">
        <v>102</v>
      </c>
      <c r="BH22" s="3" t="s">
        <v>102</v>
      </c>
      <c r="BI22" s="3" t="s">
        <v>102</v>
      </c>
      <c r="BJ22" s="3" t="s">
        <v>102</v>
      </c>
      <c r="BK22" s="3" t="s">
        <v>102</v>
      </c>
      <c r="BL22" s="3" t="s">
        <v>102</v>
      </c>
      <c r="BM22" s="3" t="s">
        <v>102</v>
      </c>
      <c r="BN22" s="3" t="s">
        <v>102</v>
      </c>
      <c r="BO22" s="3" t="s">
        <v>102</v>
      </c>
      <c r="BP22" s="3" t="s">
        <v>103</v>
      </c>
      <c r="BQ22" s="3" t="s">
        <v>103</v>
      </c>
      <c r="BR22" s="3" t="s">
        <v>103</v>
      </c>
      <c r="BS22" s="3" t="s">
        <v>103</v>
      </c>
      <c r="BT22" s="3" t="s">
        <v>103</v>
      </c>
      <c r="BU22" s="3" t="s">
        <v>120</v>
      </c>
      <c r="BV22" s="3" t="s">
        <v>120</v>
      </c>
      <c r="BW22" s="3" t="s">
        <v>104</v>
      </c>
      <c r="BX22" s="3" t="s">
        <v>104</v>
      </c>
      <c r="BY22" s="3" t="s">
        <v>102</v>
      </c>
      <c r="BZ22" s="7"/>
      <c r="CA22" s="3">
        <v>1361.0</v>
      </c>
      <c r="CB22" s="3">
        <v>1859.0</v>
      </c>
      <c r="CC22" s="3">
        <v>2109.0</v>
      </c>
      <c r="CD22" s="3">
        <v>2130.0</v>
      </c>
      <c r="CE22" s="8">
        <f t="shared" si="4"/>
        <v>1864.75</v>
      </c>
    </row>
    <row r="23">
      <c r="A23" s="4">
        <v>45120.966602037035</v>
      </c>
      <c r="B23" s="5" t="s">
        <v>255</v>
      </c>
      <c r="C23" s="3" t="s">
        <v>256</v>
      </c>
      <c r="D23" s="3" t="s">
        <v>107</v>
      </c>
      <c r="E23" s="3" t="s">
        <v>108</v>
      </c>
      <c r="F23" s="3" t="s">
        <v>257</v>
      </c>
      <c r="G23" s="3" t="s">
        <v>258</v>
      </c>
      <c r="H23" s="3" t="s">
        <v>176</v>
      </c>
      <c r="I23" s="3" t="s">
        <v>142</v>
      </c>
      <c r="J23" s="3" t="s">
        <v>259</v>
      </c>
      <c r="K23" s="3" t="s">
        <v>92</v>
      </c>
      <c r="L23" s="3" t="s">
        <v>92</v>
      </c>
      <c r="M23" s="3" t="s">
        <v>92</v>
      </c>
      <c r="N23" s="3" t="s">
        <v>91</v>
      </c>
      <c r="O23" s="3" t="s">
        <v>91</v>
      </c>
      <c r="P23" s="3" t="s">
        <v>92</v>
      </c>
      <c r="Q23" s="3" t="s">
        <v>93</v>
      </c>
      <c r="R23" s="3" t="s">
        <v>93</v>
      </c>
      <c r="S23" s="3" t="s">
        <v>93</v>
      </c>
      <c r="T23" s="3" t="s">
        <v>93</v>
      </c>
      <c r="U23" s="3" t="s">
        <v>93</v>
      </c>
      <c r="V23" s="3" t="s">
        <v>112</v>
      </c>
      <c r="W23" s="3" t="s">
        <v>112</v>
      </c>
      <c r="X23" s="3" t="s">
        <v>260</v>
      </c>
      <c r="Y23" s="3" t="s">
        <v>96</v>
      </c>
      <c r="Z23" s="3" t="s">
        <v>115</v>
      </c>
      <c r="AA23" s="3" t="s">
        <v>96</v>
      </c>
      <c r="AB23" s="3" t="s">
        <v>96</v>
      </c>
      <c r="AC23" s="3" t="s">
        <v>98</v>
      </c>
      <c r="AD23" s="3" t="s">
        <v>115</v>
      </c>
      <c r="AE23" s="3" t="s">
        <v>97</v>
      </c>
      <c r="AF23" s="3" t="s">
        <v>98</v>
      </c>
      <c r="AG23" s="3" t="s">
        <v>98</v>
      </c>
      <c r="AH23" s="3" t="s">
        <v>116</v>
      </c>
      <c r="AI23" s="3">
        <v>0.0</v>
      </c>
      <c r="AJ23" s="3">
        <v>0.0</v>
      </c>
      <c r="AK23" s="3">
        <v>7.0</v>
      </c>
      <c r="AL23" s="3">
        <v>7.0</v>
      </c>
      <c r="AM23" s="3">
        <v>5.0</v>
      </c>
      <c r="AN23" s="6" t="s">
        <v>100</v>
      </c>
      <c r="AO23" s="3" t="s">
        <v>99</v>
      </c>
      <c r="AP23" s="6" t="s">
        <v>129</v>
      </c>
      <c r="AQ23" s="3" t="s">
        <v>118</v>
      </c>
      <c r="AR23" s="6" t="s">
        <v>129</v>
      </c>
      <c r="AS23" s="3">
        <v>2.0</v>
      </c>
      <c r="AT23" s="3">
        <v>1.0</v>
      </c>
      <c r="AU23" s="3">
        <v>7.0</v>
      </c>
      <c r="AV23" s="3">
        <v>7.0</v>
      </c>
      <c r="AW23" s="6" t="s">
        <v>100</v>
      </c>
      <c r="AX23" s="3" t="s">
        <v>99</v>
      </c>
      <c r="AY23" s="3" t="s">
        <v>118</v>
      </c>
      <c r="AZ23" s="3" t="s">
        <v>118</v>
      </c>
      <c r="BA23" s="3" t="s">
        <v>102</v>
      </c>
      <c r="BB23" s="3" t="s">
        <v>103</v>
      </c>
      <c r="BC23" s="3" t="s">
        <v>102</v>
      </c>
      <c r="BD23" s="3" t="s">
        <v>102</v>
      </c>
      <c r="BE23" s="3" t="s">
        <v>120</v>
      </c>
      <c r="BF23" s="3" t="s">
        <v>102</v>
      </c>
      <c r="BG23" s="3" t="s">
        <v>103</v>
      </c>
      <c r="BH23" s="3" t="s">
        <v>103</v>
      </c>
      <c r="BI23" s="3" t="s">
        <v>103</v>
      </c>
      <c r="BJ23" s="3" t="s">
        <v>102</v>
      </c>
      <c r="BK23" s="3" t="s">
        <v>102</v>
      </c>
      <c r="BL23" s="3" t="s">
        <v>102</v>
      </c>
      <c r="BM23" s="3" t="s">
        <v>103</v>
      </c>
      <c r="BN23" s="3" t="s">
        <v>102</v>
      </c>
      <c r="BO23" s="3" t="s">
        <v>101</v>
      </c>
      <c r="BP23" s="3" t="s">
        <v>102</v>
      </c>
      <c r="BQ23" s="3" t="s">
        <v>103</v>
      </c>
      <c r="BR23" s="3" t="s">
        <v>102</v>
      </c>
      <c r="BS23" s="3" t="s">
        <v>102</v>
      </c>
      <c r="BT23" s="3" t="s">
        <v>102</v>
      </c>
      <c r="BU23" s="3" t="s">
        <v>120</v>
      </c>
      <c r="BV23" s="3" t="s">
        <v>120</v>
      </c>
      <c r="BW23" s="3" t="s">
        <v>120</v>
      </c>
      <c r="BX23" s="3" t="s">
        <v>104</v>
      </c>
      <c r="BY23" s="3" t="s">
        <v>120</v>
      </c>
      <c r="BZ23" s="7"/>
      <c r="CA23" s="8">
        <f>319+304+202+201</f>
        <v>1026</v>
      </c>
      <c r="CB23" s="8">
        <f>250+207+301+147</f>
        <v>905</v>
      </c>
      <c r="CC23" s="8">
        <f>248+218+146+141</f>
        <v>753</v>
      </c>
      <c r="CD23" s="8">
        <f>321+315+231+111</f>
        <v>978</v>
      </c>
      <c r="CE23" s="8">
        <f t="shared" si="4"/>
        <v>915.5</v>
      </c>
    </row>
    <row r="24">
      <c r="A24" s="4">
        <v>45120.79584883102</v>
      </c>
      <c r="B24" s="5" t="s">
        <v>261</v>
      </c>
      <c r="C24" s="3" t="s">
        <v>262</v>
      </c>
      <c r="D24" s="3" t="s">
        <v>108</v>
      </c>
      <c r="E24" s="3" t="s">
        <v>108</v>
      </c>
      <c r="F24" s="3" t="s">
        <v>263</v>
      </c>
      <c r="G24" s="3" t="s">
        <v>264</v>
      </c>
      <c r="H24" s="3" t="s">
        <v>176</v>
      </c>
      <c r="I24" s="3" t="s">
        <v>142</v>
      </c>
      <c r="J24" s="3" t="s">
        <v>265</v>
      </c>
      <c r="K24" s="3" t="s">
        <v>92</v>
      </c>
      <c r="L24" s="3" t="s">
        <v>91</v>
      </c>
      <c r="M24" s="3" t="s">
        <v>91</v>
      </c>
      <c r="N24" s="3" t="s">
        <v>91</v>
      </c>
      <c r="O24" s="3" t="s">
        <v>91</v>
      </c>
      <c r="P24" s="3" t="s">
        <v>91</v>
      </c>
      <c r="Q24" s="3" t="s">
        <v>197</v>
      </c>
      <c r="R24" s="3" t="s">
        <v>93</v>
      </c>
      <c r="S24" s="3" t="s">
        <v>94</v>
      </c>
      <c r="T24" s="3" t="s">
        <v>94</v>
      </c>
      <c r="U24" s="3" t="s">
        <v>93</v>
      </c>
      <c r="V24" s="3" t="s">
        <v>151</v>
      </c>
      <c r="W24" s="3" t="s">
        <v>112</v>
      </c>
      <c r="X24" s="3" t="s">
        <v>266</v>
      </c>
      <c r="Y24" s="3" t="s">
        <v>96</v>
      </c>
      <c r="Z24" s="3" t="s">
        <v>96</v>
      </c>
      <c r="AA24" s="3" t="s">
        <v>96</v>
      </c>
      <c r="AB24" s="3" t="s">
        <v>115</v>
      </c>
      <c r="AC24" s="3" t="s">
        <v>97</v>
      </c>
      <c r="AD24" s="3" t="s">
        <v>98</v>
      </c>
      <c r="AE24" s="3" t="s">
        <v>98</v>
      </c>
      <c r="AF24" s="3" t="s">
        <v>98</v>
      </c>
      <c r="AG24" s="3" t="s">
        <v>98</v>
      </c>
      <c r="AH24" s="3" t="s">
        <v>96</v>
      </c>
      <c r="AI24" s="3">
        <v>4.0</v>
      </c>
      <c r="AJ24" s="3">
        <v>0.0</v>
      </c>
      <c r="AK24" s="3">
        <v>1.0</v>
      </c>
      <c r="AL24" s="3">
        <v>7.0</v>
      </c>
      <c r="AM24" s="3">
        <v>2.0</v>
      </c>
      <c r="AN24" s="3" t="s">
        <v>99</v>
      </c>
      <c r="AO24" s="3" t="s">
        <v>99</v>
      </c>
      <c r="AP24" s="3" t="s">
        <v>99</v>
      </c>
      <c r="AQ24" s="6" t="s">
        <v>119</v>
      </c>
      <c r="AR24" s="3" t="s">
        <v>99</v>
      </c>
      <c r="AS24" s="3">
        <v>0.0</v>
      </c>
      <c r="AT24" s="3">
        <v>2.0</v>
      </c>
      <c r="AU24" s="3">
        <v>7.0</v>
      </c>
      <c r="AV24" s="3">
        <v>7.0</v>
      </c>
      <c r="AW24" s="3" t="s">
        <v>99</v>
      </c>
      <c r="AX24" s="3" t="s">
        <v>99</v>
      </c>
      <c r="AY24" s="6" t="s">
        <v>100</v>
      </c>
      <c r="AZ24" s="6" t="s">
        <v>100</v>
      </c>
      <c r="BA24" s="3" t="s">
        <v>120</v>
      </c>
      <c r="BB24" s="3" t="s">
        <v>102</v>
      </c>
      <c r="BC24" s="3" t="s">
        <v>103</v>
      </c>
      <c r="BD24" s="3" t="s">
        <v>101</v>
      </c>
      <c r="BE24" s="3" t="s">
        <v>101</v>
      </c>
      <c r="BF24" s="3" t="s">
        <v>102</v>
      </c>
      <c r="BG24" s="3" t="s">
        <v>102</v>
      </c>
      <c r="BH24" s="3" t="s">
        <v>103</v>
      </c>
      <c r="BI24" s="3" t="s">
        <v>102</v>
      </c>
      <c r="BJ24" s="3" t="s">
        <v>102</v>
      </c>
      <c r="BK24" s="3" t="s">
        <v>103</v>
      </c>
      <c r="BL24" s="3" t="s">
        <v>103</v>
      </c>
      <c r="BM24" s="3" t="s">
        <v>103</v>
      </c>
      <c r="BN24" s="3" t="s">
        <v>102</v>
      </c>
      <c r="BO24" s="3" t="s">
        <v>102</v>
      </c>
      <c r="BP24" s="3" t="s">
        <v>102</v>
      </c>
      <c r="BQ24" s="3" t="s">
        <v>102</v>
      </c>
      <c r="BR24" s="3" t="s">
        <v>101</v>
      </c>
      <c r="BS24" s="3" t="s">
        <v>101</v>
      </c>
      <c r="BT24" s="3" t="s">
        <v>120</v>
      </c>
      <c r="BU24" s="3" t="s">
        <v>101</v>
      </c>
      <c r="BV24" s="3" t="s">
        <v>104</v>
      </c>
      <c r="BW24" s="3" t="s">
        <v>104</v>
      </c>
      <c r="BX24" s="3" t="s">
        <v>104</v>
      </c>
      <c r="BY24" s="3" t="s">
        <v>103</v>
      </c>
      <c r="BZ24" s="7"/>
      <c r="CA24" s="8">
        <f>104+46+32+26</f>
        <v>208</v>
      </c>
      <c r="CB24" s="8">
        <f>428+209+157+95+45</f>
        <v>934</v>
      </c>
      <c r="CC24" s="8">
        <f>547+248+65+119+102</f>
        <v>1081</v>
      </c>
      <c r="CD24" s="8">
        <f>234+175+139+58</f>
        <v>606</v>
      </c>
      <c r="CE24" s="8">
        <f t="shared" si="4"/>
        <v>707.25</v>
      </c>
    </row>
    <row r="25">
      <c r="A25" s="4">
        <v>45122.738560115744</v>
      </c>
      <c r="B25" s="5" t="s">
        <v>267</v>
      </c>
      <c r="C25" s="3" t="s">
        <v>262</v>
      </c>
      <c r="D25" s="3" t="s">
        <v>107</v>
      </c>
      <c r="E25" s="3" t="s">
        <v>268</v>
      </c>
      <c r="F25" s="3" t="s">
        <v>269</v>
      </c>
      <c r="G25" s="3" t="s">
        <v>270</v>
      </c>
      <c r="H25" s="3" t="s">
        <v>176</v>
      </c>
      <c r="I25" s="3" t="s">
        <v>111</v>
      </c>
      <c r="J25" s="3" t="s">
        <v>124</v>
      </c>
      <c r="K25" s="3" t="s">
        <v>91</v>
      </c>
      <c r="L25" s="3" t="s">
        <v>91</v>
      </c>
      <c r="M25" s="3" t="s">
        <v>91</v>
      </c>
      <c r="N25" s="3" t="s">
        <v>92</v>
      </c>
      <c r="O25" s="3" t="s">
        <v>91</v>
      </c>
      <c r="P25" s="3" t="s">
        <v>91</v>
      </c>
      <c r="Q25" s="3" t="s">
        <v>93</v>
      </c>
      <c r="R25" s="3" t="s">
        <v>94</v>
      </c>
      <c r="S25" s="3" t="s">
        <v>94</v>
      </c>
      <c r="T25" s="3" t="s">
        <v>94</v>
      </c>
      <c r="U25" s="3" t="s">
        <v>94</v>
      </c>
      <c r="V25" s="3" t="s">
        <v>151</v>
      </c>
      <c r="W25" s="3" t="s">
        <v>112</v>
      </c>
      <c r="X25" s="3" t="s">
        <v>271</v>
      </c>
      <c r="Y25" s="3" t="s">
        <v>115</v>
      </c>
      <c r="Z25" s="3" t="s">
        <v>97</v>
      </c>
      <c r="AA25" s="3" t="s">
        <v>96</v>
      </c>
      <c r="AB25" s="3" t="s">
        <v>97</v>
      </c>
      <c r="AC25" s="3" t="s">
        <v>97</v>
      </c>
      <c r="AD25" s="3" t="s">
        <v>96</v>
      </c>
      <c r="AE25" s="3" t="s">
        <v>115</v>
      </c>
      <c r="AF25" s="3" t="s">
        <v>97</v>
      </c>
      <c r="AG25" s="3" t="s">
        <v>97</v>
      </c>
      <c r="AH25" s="3" t="s">
        <v>96</v>
      </c>
      <c r="AI25" s="3">
        <v>5.0</v>
      </c>
      <c r="AJ25" s="3">
        <v>5.0</v>
      </c>
      <c r="AK25" s="3">
        <v>5.0</v>
      </c>
      <c r="AL25" s="3">
        <v>2.0</v>
      </c>
      <c r="AM25" s="3">
        <v>7.0</v>
      </c>
      <c r="AN25" s="3" t="s">
        <v>99</v>
      </c>
      <c r="AO25" s="6" t="s">
        <v>100</v>
      </c>
      <c r="AP25" s="6" t="s">
        <v>100</v>
      </c>
      <c r="AQ25" s="3" t="s">
        <v>99</v>
      </c>
      <c r="AR25" s="6" t="s">
        <v>129</v>
      </c>
      <c r="AS25" s="3">
        <v>4.0</v>
      </c>
      <c r="AT25" s="3">
        <v>3.0</v>
      </c>
      <c r="AU25" s="3">
        <v>7.0</v>
      </c>
      <c r="AV25" s="3">
        <v>4.0</v>
      </c>
      <c r="AW25" s="6" t="s">
        <v>100</v>
      </c>
      <c r="AX25" s="6" t="s">
        <v>100</v>
      </c>
      <c r="AY25" s="3" t="s">
        <v>118</v>
      </c>
      <c r="AZ25" s="6" t="s">
        <v>129</v>
      </c>
      <c r="BA25" s="3" t="s">
        <v>101</v>
      </c>
      <c r="BB25" s="3" t="s">
        <v>102</v>
      </c>
      <c r="BC25" s="3" t="s">
        <v>101</v>
      </c>
      <c r="BD25" s="3" t="s">
        <v>120</v>
      </c>
      <c r="BE25" s="3" t="s">
        <v>101</v>
      </c>
      <c r="BF25" s="3" t="s">
        <v>120</v>
      </c>
      <c r="BG25" s="3" t="s">
        <v>101</v>
      </c>
      <c r="BH25" s="3" t="s">
        <v>101</v>
      </c>
      <c r="BI25" s="3" t="s">
        <v>102</v>
      </c>
      <c r="BJ25" s="3" t="s">
        <v>120</v>
      </c>
      <c r="BK25" s="3" t="s">
        <v>102</v>
      </c>
      <c r="BL25" s="3" t="s">
        <v>103</v>
      </c>
      <c r="BM25" s="3" t="s">
        <v>102</v>
      </c>
      <c r="BN25" s="3" t="s">
        <v>101</v>
      </c>
      <c r="BO25" s="3" t="s">
        <v>101</v>
      </c>
      <c r="BP25" s="3" t="s">
        <v>120</v>
      </c>
      <c r="BQ25" s="3" t="s">
        <v>101</v>
      </c>
      <c r="BR25" s="3" t="s">
        <v>120</v>
      </c>
      <c r="BS25" s="3" t="s">
        <v>120</v>
      </c>
      <c r="BT25" s="3" t="s">
        <v>120</v>
      </c>
      <c r="BU25" s="3" t="s">
        <v>120</v>
      </c>
      <c r="BV25" s="3" t="s">
        <v>120</v>
      </c>
      <c r="BW25" s="3" t="s">
        <v>103</v>
      </c>
      <c r="BX25" s="3" t="s">
        <v>104</v>
      </c>
      <c r="BY25" s="3" t="s">
        <v>120</v>
      </c>
      <c r="BZ25" s="7"/>
      <c r="CA25" s="8">
        <f>300+58+45+50</f>
        <v>453</v>
      </c>
      <c r="CB25" s="8">
        <f>300+60+51+38+30</f>
        <v>479</v>
      </c>
      <c r="CC25" s="3" t="s">
        <v>86</v>
      </c>
      <c r="CD25" s="3" t="s">
        <v>86</v>
      </c>
      <c r="CE25" s="8">
        <f t="shared" si="4"/>
        <v>466</v>
      </c>
    </row>
    <row r="26">
      <c r="A26" s="4">
        <v>45122.04145592592</v>
      </c>
      <c r="B26" s="5" t="s">
        <v>272</v>
      </c>
      <c r="C26" s="3" t="s">
        <v>273</v>
      </c>
      <c r="D26" s="3" t="s">
        <v>86</v>
      </c>
      <c r="E26" s="3" t="s">
        <v>86</v>
      </c>
      <c r="F26" s="3" t="s">
        <v>156</v>
      </c>
      <c r="G26" s="3" t="s">
        <v>274</v>
      </c>
      <c r="H26" s="3" t="s">
        <v>176</v>
      </c>
      <c r="I26" s="3" t="s">
        <v>142</v>
      </c>
      <c r="J26" s="3" t="s">
        <v>275</v>
      </c>
      <c r="K26" s="3" t="s">
        <v>92</v>
      </c>
      <c r="L26" s="3" t="s">
        <v>91</v>
      </c>
      <c r="M26" s="3" t="s">
        <v>91</v>
      </c>
      <c r="N26" s="3" t="s">
        <v>92</v>
      </c>
      <c r="O26" s="3" t="s">
        <v>91</v>
      </c>
      <c r="P26" s="3" t="s">
        <v>91</v>
      </c>
      <c r="Q26" s="3" t="s">
        <v>93</v>
      </c>
      <c r="R26" s="3" t="s">
        <v>94</v>
      </c>
      <c r="S26" s="3" t="s">
        <v>94</v>
      </c>
      <c r="T26" s="3" t="s">
        <v>94</v>
      </c>
      <c r="U26" s="3" t="s">
        <v>94</v>
      </c>
      <c r="V26" s="3" t="s">
        <v>151</v>
      </c>
      <c r="W26" s="3" t="s">
        <v>276</v>
      </c>
      <c r="X26" s="3" t="s">
        <v>277</v>
      </c>
      <c r="Y26" s="3" t="s">
        <v>96</v>
      </c>
      <c r="Z26" s="3" t="s">
        <v>97</v>
      </c>
      <c r="AA26" s="3" t="s">
        <v>115</v>
      </c>
      <c r="AB26" s="3" t="s">
        <v>98</v>
      </c>
      <c r="AC26" s="3" t="s">
        <v>97</v>
      </c>
      <c r="AD26" s="3" t="s">
        <v>97</v>
      </c>
      <c r="AE26" s="3" t="s">
        <v>97</v>
      </c>
      <c r="AF26" s="3" t="s">
        <v>116</v>
      </c>
      <c r="AG26" s="3" t="s">
        <v>116</v>
      </c>
      <c r="AH26" s="3" t="s">
        <v>116</v>
      </c>
      <c r="AI26" s="3">
        <v>7.0</v>
      </c>
      <c r="AJ26" s="3">
        <v>0.0</v>
      </c>
      <c r="AK26" s="3">
        <v>5.0</v>
      </c>
      <c r="AL26" s="3">
        <v>7.0</v>
      </c>
      <c r="AM26" s="3">
        <v>7.0</v>
      </c>
      <c r="AN26" s="3" t="s">
        <v>99</v>
      </c>
      <c r="AO26" s="3" t="s">
        <v>99</v>
      </c>
      <c r="AP26" s="3" t="s">
        <v>99</v>
      </c>
      <c r="AQ26" s="6" t="s">
        <v>100</v>
      </c>
      <c r="AR26" s="3" t="s">
        <v>99</v>
      </c>
      <c r="AS26" s="3">
        <v>4.0</v>
      </c>
      <c r="AT26" s="3">
        <v>5.0</v>
      </c>
      <c r="AU26" s="3">
        <v>7.0</v>
      </c>
      <c r="AV26" s="3">
        <v>5.0</v>
      </c>
      <c r="AW26" s="3" t="s">
        <v>99</v>
      </c>
      <c r="AX26" s="3" t="s">
        <v>99</v>
      </c>
      <c r="AY26" s="3" t="s">
        <v>99</v>
      </c>
      <c r="AZ26" s="6" t="s">
        <v>100</v>
      </c>
      <c r="BA26" s="3" t="s">
        <v>101</v>
      </c>
      <c r="BB26" s="3" t="s">
        <v>103</v>
      </c>
      <c r="BC26" s="3" t="s">
        <v>102</v>
      </c>
      <c r="BD26" s="3" t="s">
        <v>101</v>
      </c>
      <c r="BE26" s="3" t="s">
        <v>102</v>
      </c>
      <c r="BF26" s="3" t="s">
        <v>101</v>
      </c>
      <c r="BG26" s="3" t="s">
        <v>102</v>
      </c>
      <c r="BH26" s="3" t="s">
        <v>102</v>
      </c>
      <c r="BI26" s="3" t="s">
        <v>102</v>
      </c>
      <c r="BJ26" s="3" t="s">
        <v>102</v>
      </c>
      <c r="BK26" s="3" t="s">
        <v>101</v>
      </c>
      <c r="BL26" s="3" t="s">
        <v>101</v>
      </c>
      <c r="BM26" s="3" t="s">
        <v>102</v>
      </c>
      <c r="BN26" s="3" t="s">
        <v>102</v>
      </c>
      <c r="BO26" s="3" t="s">
        <v>102</v>
      </c>
      <c r="BP26" s="3" t="s">
        <v>102</v>
      </c>
      <c r="BQ26" s="3" t="s">
        <v>103</v>
      </c>
      <c r="BR26" s="3" t="s">
        <v>120</v>
      </c>
      <c r="BS26" s="3" t="s">
        <v>101</v>
      </c>
      <c r="BT26" s="3" t="s">
        <v>101</v>
      </c>
      <c r="BU26" s="3" t="s">
        <v>102</v>
      </c>
      <c r="BV26" s="3" t="s">
        <v>104</v>
      </c>
      <c r="BW26" s="3" t="s">
        <v>104</v>
      </c>
      <c r="BX26" s="3" t="s">
        <v>104</v>
      </c>
      <c r="BY26" s="3" t="s">
        <v>102</v>
      </c>
      <c r="BZ26" s="7"/>
      <c r="CA26" s="3" t="s">
        <v>86</v>
      </c>
      <c r="CB26" s="8">
        <f>670+345+263+453+224+197+169</f>
        <v>2321</v>
      </c>
      <c r="CC26" s="8">
        <f>652+634+181+445+216+151+77</f>
        <v>2356</v>
      </c>
      <c r="CD26" s="8">
        <f>528+593+151+439+271+242+147</f>
        <v>2371</v>
      </c>
      <c r="CE26" s="8">
        <f t="shared" si="4"/>
        <v>2349.333333</v>
      </c>
    </row>
    <row r="27">
      <c r="A27" s="4">
        <v>45483.59123332176</v>
      </c>
      <c r="B27" s="9"/>
      <c r="C27" s="3" t="s">
        <v>91</v>
      </c>
      <c r="D27" s="3" t="s">
        <v>278</v>
      </c>
      <c r="F27" s="3" t="s">
        <v>279</v>
      </c>
      <c r="G27" s="3" t="s">
        <v>280</v>
      </c>
      <c r="H27" s="3" t="s">
        <v>127</v>
      </c>
      <c r="I27" s="3" t="s">
        <v>111</v>
      </c>
      <c r="J27" s="3" t="s">
        <v>193</v>
      </c>
      <c r="K27" s="3" t="s">
        <v>91</v>
      </c>
      <c r="L27" s="3" t="s">
        <v>91</v>
      </c>
      <c r="M27" s="3" t="s">
        <v>91</v>
      </c>
      <c r="N27" s="3" t="s">
        <v>91</v>
      </c>
      <c r="O27" s="3" t="s">
        <v>91</v>
      </c>
      <c r="P27" s="3" t="s">
        <v>91</v>
      </c>
      <c r="Q27" s="3" t="s">
        <v>94</v>
      </c>
      <c r="R27" s="3" t="s">
        <v>93</v>
      </c>
      <c r="S27" s="3" t="s">
        <v>93</v>
      </c>
      <c r="T27" s="3" t="s">
        <v>93</v>
      </c>
      <c r="U27" s="3" t="s">
        <v>93</v>
      </c>
      <c r="V27" s="3" t="s">
        <v>151</v>
      </c>
      <c r="W27" s="3" t="s">
        <v>151</v>
      </c>
      <c r="X27" s="3" t="s">
        <v>281</v>
      </c>
      <c r="Y27" s="3" t="s">
        <v>115</v>
      </c>
      <c r="Z27" s="3" t="s">
        <v>115</v>
      </c>
      <c r="AA27" s="3" t="s">
        <v>96</v>
      </c>
      <c r="AB27" s="3" t="s">
        <v>115</v>
      </c>
      <c r="AC27" s="3" t="s">
        <v>97</v>
      </c>
      <c r="AD27" s="3" t="s">
        <v>96</v>
      </c>
      <c r="AE27" s="3" t="s">
        <v>96</v>
      </c>
      <c r="AF27" s="3" t="s">
        <v>115</v>
      </c>
      <c r="AG27" s="3" t="s">
        <v>97</v>
      </c>
      <c r="AH27" s="3" t="s">
        <v>97</v>
      </c>
      <c r="AI27" s="3">
        <v>5.0</v>
      </c>
      <c r="AJ27" s="3">
        <v>7.0</v>
      </c>
      <c r="AK27" s="3">
        <v>7.0</v>
      </c>
      <c r="AL27" s="3">
        <v>7.0</v>
      </c>
      <c r="AM27" s="3">
        <v>7.0</v>
      </c>
      <c r="AN27" s="6" t="s">
        <v>129</v>
      </c>
      <c r="AO27" s="6" t="s">
        <v>129</v>
      </c>
      <c r="AP27" s="6" t="s">
        <v>129</v>
      </c>
      <c r="AQ27" s="6" t="s">
        <v>129</v>
      </c>
      <c r="AR27" s="6" t="s">
        <v>129</v>
      </c>
      <c r="AS27" s="3">
        <v>4.0</v>
      </c>
      <c r="AT27" s="3">
        <v>2.0</v>
      </c>
      <c r="AU27" s="3">
        <v>3.0</v>
      </c>
      <c r="AV27" s="3">
        <v>2.0</v>
      </c>
      <c r="AW27" s="6" t="s">
        <v>100</v>
      </c>
      <c r="AX27" s="6" t="s">
        <v>100</v>
      </c>
      <c r="AY27" s="6" t="s">
        <v>119</v>
      </c>
      <c r="AZ27" s="6" t="s">
        <v>100</v>
      </c>
      <c r="BA27" s="3" t="s">
        <v>101</v>
      </c>
      <c r="BB27" s="3" t="s">
        <v>102</v>
      </c>
      <c r="BC27" s="3" t="s">
        <v>102</v>
      </c>
      <c r="BD27" s="3" t="s">
        <v>102</v>
      </c>
      <c r="BE27" s="3" t="s">
        <v>102</v>
      </c>
      <c r="BF27" s="3" t="s">
        <v>102</v>
      </c>
      <c r="BG27" s="3" t="s">
        <v>102</v>
      </c>
      <c r="BH27" s="3" t="s">
        <v>102</v>
      </c>
      <c r="BI27" s="3" t="s">
        <v>102</v>
      </c>
      <c r="BJ27" s="3" t="s">
        <v>102</v>
      </c>
      <c r="BK27" s="3" t="s">
        <v>102</v>
      </c>
      <c r="BL27" s="3" t="s">
        <v>102</v>
      </c>
      <c r="BM27" s="3" t="s">
        <v>102</v>
      </c>
      <c r="BN27" s="3" t="s">
        <v>102</v>
      </c>
      <c r="BO27" s="3" t="s">
        <v>102</v>
      </c>
      <c r="BP27" s="3" t="s">
        <v>101</v>
      </c>
      <c r="BQ27" s="3" t="s">
        <v>102</v>
      </c>
      <c r="BR27" s="3" t="s">
        <v>102</v>
      </c>
      <c r="BS27" s="3" t="s">
        <v>101</v>
      </c>
      <c r="BT27" s="3" t="s">
        <v>101</v>
      </c>
      <c r="BU27" s="3" t="s">
        <v>120</v>
      </c>
      <c r="BV27" s="3" t="s">
        <v>120</v>
      </c>
      <c r="BW27" s="3" t="s">
        <v>104</v>
      </c>
      <c r="BX27" s="3" t="s">
        <v>104</v>
      </c>
      <c r="BY27" s="3" t="s">
        <v>102</v>
      </c>
      <c r="BZ27" s="3">
        <v>2.03428451E8</v>
      </c>
      <c r="CA27" s="3" t="s">
        <v>86</v>
      </c>
      <c r="CB27" s="3">
        <v>211.0</v>
      </c>
      <c r="CC27" s="3">
        <v>1668.0</v>
      </c>
      <c r="CD27" s="3">
        <v>1584.0</v>
      </c>
      <c r="CE27" s="8">
        <f t="shared" si="4"/>
        <v>1154.333333</v>
      </c>
    </row>
    <row r="28">
      <c r="A28" s="4">
        <v>45483.59946444444</v>
      </c>
      <c r="B28" s="9"/>
      <c r="C28" s="3" t="s">
        <v>91</v>
      </c>
      <c r="D28" s="3" t="s">
        <v>91</v>
      </c>
      <c r="F28" s="3" t="s">
        <v>282</v>
      </c>
      <c r="G28" s="3" t="s">
        <v>283</v>
      </c>
      <c r="H28" s="3" t="s">
        <v>141</v>
      </c>
      <c r="I28" s="3" t="s">
        <v>142</v>
      </c>
      <c r="J28" s="3" t="s">
        <v>284</v>
      </c>
      <c r="K28" s="3" t="s">
        <v>92</v>
      </c>
      <c r="L28" s="3" t="s">
        <v>91</v>
      </c>
      <c r="M28" s="3" t="s">
        <v>91</v>
      </c>
      <c r="N28" s="3" t="s">
        <v>92</v>
      </c>
      <c r="O28" s="3" t="s">
        <v>91</v>
      </c>
      <c r="P28" s="3" t="s">
        <v>91</v>
      </c>
      <c r="Q28" s="3" t="s">
        <v>93</v>
      </c>
      <c r="R28" s="3" t="s">
        <v>93</v>
      </c>
      <c r="S28" s="3" t="s">
        <v>94</v>
      </c>
      <c r="T28" s="3" t="s">
        <v>94</v>
      </c>
      <c r="U28" s="3" t="s">
        <v>197</v>
      </c>
      <c r="V28" s="3" t="s">
        <v>151</v>
      </c>
      <c r="W28" s="3" t="s">
        <v>112</v>
      </c>
      <c r="Y28" s="3" t="s">
        <v>96</v>
      </c>
      <c r="Z28" s="3" t="s">
        <v>97</v>
      </c>
      <c r="AA28" s="3" t="s">
        <v>96</v>
      </c>
      <c r="AB28" s="3" t="s">
        <v>115</v>
      </c>
      <c r="AC28" s="3" t="s">
        <v>98</v>
      </c>
      <c r="AD28" s="3" t="s">
        <v>96</v>
      </c>
      <c r="AE28" s="3" t="s">
        <v>96</v>
      </c>
      <c r="AF28" s="3" t="s">
        <v>115</v>
      </c>
      <c r="AG28" s="3" t="s">
        <v>98</v>
      </c>
      <c r="AH28" s="3" t="s">
        <v>116</v>
      </c>
      <c r="AI28" s="3">
        <v>5.0</v>
      </c>
      <c r="AJ28" s="3">
        <v>3.0</v>
      </c>
      <c r="AK28" s="3">
        <v>6.0</v>
      </c>
      <c r="AL28" s="3">
        <v>7.0</v>
      </c>
      <c r="AM28" s="3">
        <v>2.0</v>
      </c>
      <c r="AN28" s="6" t="s">
        <v>129</v>
      </c>
      <c r="AO28" s="6" t="s">
        <v>129</v>
      </c>
      <c r="AP28" s="6" t="s">
        <v>100</v>
      </c>
      <c r="AQ28" s="3" t="s">
        <v>118</v>
      </c>
      <c r="AR28" s="3" t="s">
        <v>99</v>
      </c>
      <c r="AS28" s="3">
        <v>4.0</v>
      </c>
      <c r="AT28" s="3">
        <v>4.0</v>
      </c>
      <c r="AU28" s="3">
        <v>7.0</v>
      </c>
      <c r="AV28" s="3">
        <v>7.0</v>
      </c>
      <c r="AW28" s="6" t="s">
        <v>119</v>
      </c>
      <c r="AX28" s="6" t="s">
        <v>119</v>
      </c>
      <c r="AY28" s="3" t="s">
        <v>118</v>
      </c>
      <c r="AZ28" s="3" t="s">
        <v>118</v>
      </c>
      <c r="BA28" s="3" t="s">
        <v>101</v>
      </c>
      <c r="BB28" s="3" t="s">
        <v>102</v>
      </c>
      <c r="BC28" s="3" t="s">
        <v>102</v>
      </c>
      <c r="BD28" s="3" t="s">
        <v>102</v>
      </c>
      <c r="BE28" s="3" t="s">
        <v>102</v>
      </c>
      <c r="BF28" s="3" t="s">
        <v>102</v>
      </c>
      <c r="BG28" s="3" t="s">
        <v>103</v>
      </c>
      <c r="BH28" s="3" t="s">
        <v>101</v>
      </c>
      <c r="BI28" s="3" t="s">
        <v>101</v>
      </c>
      <c r="BJ28" s="3" t="s">
        <v>101</v>
      </c>
      <c r="BK28" s="3" t="s">
        <v>103</v>
      </c>
      <c r="BL28" s="3" t="s">
        <v>103</v>
      </c>
      <c r="BM28" s="3" t="s">
        <v>103</v>
      </c>
      <c r="BN28" s="3" t="s">
        <v>102</v>
      </c>
      <c r="BO28" s="3" t="s">
        <v>103</v>
      </c>
      <c r="BP28" s="3" t="s">
        <v>101</v>
      </c>
      <c r="BQ28" s="3" t="s">
        <v>101</v>
      </c>
      <c r="BR28" s="3" t="s">
        <v>102</v>
      </c>
      <c r="BS28" s="3" t="s">
        <v>120</v>
      </c>
      <c r="BT28" s="3" t="s">
        <v>101</v>
      </c>
      <c r="BU28" s="3" t="s">
        <v>120</v>
      </c>
      <c r="BV28" s="3" t="s">
        <v>120</v>
      </c>
      <c r="BW28" s="3" t="s">
        <v>102</v>
      </c>
      <c r="BX28" s="3" t="s">
        <v>104</v>
      </c>
      <c r="BY28" s="3" t="s">
        <v>103</v>
      </c>
      <c r="BZ28" s="3" t="s">
        <v>285</v>
      </c>
    </row>
    <row r="29">
      <c r="A29" s="4">
        <v>45483.60303997685</v>
      </c>
      <c r="B29" s="9"/>
      <c r="C29" s="3" t="s">
        <v>91</v>
      </c>
      <c r="D29" s="3" t="s">
        <v>91</v>
      </c>
      <c r="F29" s="3" t="s">
        <v>286</v>
      </c>
      <c r="G29" s="3" t="s">
        <v>287</v>
      </c>
      <c r="H29" s="3" t="s">
        <v>89</v>
      </c>
      <c r="I29" s="3" t="s">
        <v>142</v>
      </c>
      <c r="J29" s="3" t="s">
        <v>288</v>
      </c>
      <c r="K29" s="3" t="s">
        <v>92</v>
      </c>
      <c r="L29" s="3" t="s">
        <v>91</v>
      </c>
      <c r="M29" s="3" t="s">
        <v>92</v>
      </c>
      <c r="N29" s="3" t="s">
        <v>91</v>
      </c>
      <c r="O29" s="3" t="s">
        <v>91</v>
      </c>
      <c r="P29" s="3" t="s">
        <v>91</v>
      </c>
      <c r="Q29" s="3" t="s">
        <v>94</v>
      </c>
      <c r="R29" s="3" t="s">
        <v>94</v>
      </c>
      <c r="S29" s="3" t="s">
        <v>94</v>
      </c>
      <c r="T29" s="3" t="s">
        <v>94</v>
      </c>
      <c r="U29" s="3" t="s">
        <v>94</v>
      </c>
      <c r="V29" s="3" t="s">
        <v>151</v>
      </c>
      <c r="W29" s="3" t="s">
        <v>112</v>
      </c>
      <c r="Y29" s="3" t="s">
        <v>96</v>
      </c>
      <c r="Z29" s="3" t="s">
        <v>115</v>
      </c>
      <c r="AA29" s="3" t="s">
        <v>96</v>
      </c>
      <c r="AB29" s="3" t="s">
        <v>96</v>
      </c>
      <c r="AC29" s="3" t="s">
        <v>98</v>
      </c>
      <c r="AD29" s="3" t="s">
        <v>115</v>
      </c>
      <c r="AE29" s="3" t="s">
        <v>96</v>
      </c>
      <c r="AF29" s="3" t="s">
        <v>97</v>
      </c>
      <c r="AG29" s="3" t="s">
        <v>98</v>
      </c>
      <c r="AH29" s="3" t="s">
        <v>116</v>
      </c>
      <c r="AI29" s="3">
        <v>2.0</v>
      </c>
      <c r="AJ29" s="3">
        <v>1.0</v>
      </c>
      <c r="AK29" s="3">
        <v>2.0</v>
      </c>
      <c r="AL29" s="3">
        <v>3.0</v>
      </c>
      <c r="AM29" s="3">
        <v>6.0</v>
      </c>
      <c r="AN29" s="3" t="s">
        <v>99</v>
      </c>
      <c r="AO29" s="3" t="s">
        <v>99</v>
      </c>
      <c r="AP29" s="3" t="s">
        <v>99</v>
      </c>
      <c r="AQ29" s="6" t="s">
        <v>100</v>
      </c>
      <c r="AR29" s="3" t="s">
        <v>99</v>
      </c>
      <c r="AS29" s="3">
        <v>2.0</v>
      </c>
      <c r="AT29" s="3">
        <v>2.0</v>
      </c>
      <c r="AU29" s="3">
        <v>7.0</v>
      </c>
      <c r="AV29" s="3">
        <v>4.0</v>
      </c>
      <c r="AW29" s="3" t="s">
        <v>99</v>
      </c>
      <c r="AX29" s="3" t="s">
        <v>99</v>
      </c>
      <c r="AY29" s="3" t="s">
        <v>99</v>
      </c>
      <c r="AZ29" s="6" t="s">
        <v>100</v>
      </c>
      <c r="BA29" s="3" t="s">
        <v>101</v>
      </c>
      <c r="BB29" s="3" t="s">
        <v>102</v>
      </c>
      <c r="BC29" s="3" t="s">
        <v>102</v>
      </c>
      <c r="BD29" s="3" t="s">
        <v>102</v>
      </c>
      <c r="BE29" s="3" t="s">
        <v>102</v>
      </c>
      <c r="BF29" s="3" t="s">
        <v>101</v>
      </c>
      <c r="BG29" s="3" t="s">
        <v>102</v>
      </c>
      <c r="BH29" s="3" t="s">
        <v>102</v>
      </c>
      <c r="BI29" s="3" t="s">
        <v>102</v>
      </c>
      <c r="BJ29" s="3" t="s">
        <v>102</v>
      </c>
      <c r="BK29" s="3" t="s">
        <v>101</v>
      </c>
      <c r="BL29" s="3" t="s">
        <v>101</v>
      </c>
      <c r="BM29" s="3" t="s">
        <v>102</v>
      </c>
      <c r="BN29" s="3" t="s">
        <v>101</v>
      </c>
      <c r="BO29" s="3" t="s">
        <v>120</v>
      </c>
      <c r="BP29" s="3" t="s">
        <v>102</v>
      </c>
      <c r="BQ29" s="3" t="s">
        <v>102</v>
      </c>
      <c r="BR29" s="3" t="s">
        <v>101</v>
      </c>
      <c r="BS29" s="3" t="s">
        <v>120</v>
      </c>
      <c r="BT29" s="3" t="s">
        <v>101</v>
      </c>
      <c r="BU29" s="3" t="s">
        <v>102</v>
      </c>
      <c r="BV29" s="3" t="s">
        <v>103</v>
      </c>
      <c r="BW29" s="3" t="s">
        <v>104</v>
      </c>
      <c r="BX29" s="3" t="s">
        <v>104</v>
      </c>
      <c r="BY29" s="3" t="s">
        <v>102</v>
      </c>
      <c r="BZ29" s="3">
        <v>3.21727615E8</v>
      </c>
    </row>
    <row r="30">
      <c r="A30" s="4">
        <v>45483.63100778935</v>
      </c>
      <c r="B30" s="9"/>
      <c r="C30" s="3" t="s">
        <v>289</v>
      </c>
      <c r="D30" s="3" t="s">
        <v>290</v>
      </c>
      <c r="F30" s="3" t="s">
        <v>291</v>
      </c>
      <c r="G30" s="3" t="s">
        <v>292</v>
      </c>
      <c r="H30" s="3" t="s">
        <v>127</v>
      </c>
      <c r="I30" s="3" t="s">
        <v>142</v>
      </c>
      <c r="J30" s="3" t="s">
        <v>293</v>
      </c>
      <c r="K30" s="3" t="s">
        <v>92</v>
      </c>
      <c r="L30" s="3" t="s">
        <v>91</v>
      </c>
      <c r="M30" s="3" t="s">
        <v>91</v>
      </c>
      <c r="N30" s="3" t="s">
        <v>91</v>
      </c>
      <c r="O30" s="3" t="s">
        <v>91</v>
      </c>
      <c r="P30" s="3" t="s">
        <v>91</v>
      </c>
      <c r="Q30" s="3" t="s">
        <v>94</v>
      </c>
      <c r="R30" s="3" t="s">
        <v>94</v>
      </c>
      <c r="S30" s="3" t="s">
        <v>94</v>
      </c>
      <c r="T30" s="3" t="s">
        <v>94</v>
      </c>
      <c r="U30" s="3" t="s">
        <v>93</v>
      </c>
      <c r="V30" s="3" t="s">
        <v>151</v>
      </c>
      <c r="W30" s="3" t="s">
        <v>112</v>
      </c>
      <c r="X30" s="3" t="s">
        <v>294</v>
      </c>
      <c r="Y30" s="3" t="s">
        <v>96</v>
      </c>
      <c r="Z30" s="3" t="s">
        <v>115</v>
      </c>
      <c r="AA30" s="3" t="s">
        <v>96</v>
      </c>
      <c r="AB30" s="3" t="s">
        <v>97</v>
      </c>
      <c r="AC30" s="3" t="s">
        <v>97</v>
      </c>
      <c r="AD30" s="3" t="s">
        <v>96</v>
      </c>
      <c r="AE30" s="3" t="s">
        <v>115</v>
      </c>
      <c r="AF30" s="3" t="s">
        <v>115</v>
      </c>
      <c r="AG30" s="3" t="s">
        <v>116</v>
      </c>
      <c r="AH30" s="3" t="s">
        <v>116</v>
      </c>
      <c r="AI30" s="3">
        <v>5.0</v>
      </c>
      <c r="AJ30" s="3">
        <v>3.0</v>
      </c>
      <c r="AK30" s="3">
        <v>0.0</v>
      </c>
      <c r="AL30" s="3">
        <v>7.0</v>
      </c>
      <c r="AM30" s="3">
        <v>2.0</v>
      </c>
      <c r="AN30" s="6" t="s">
        <v>129</v>
      </c>
      <c r="AO30" s="6" t="s">
        <v>100</v>
      </c>
      <c r="AP30" s="3" t="s">
        <v>99</v>
      </c>
      <c r="AQ30" s="6" t="s">
        <v>129</v>
      </c>
      <c r="AR30" s="3" t="s">
        <v>99</v>
      </c>
      <c r="AS30" s="3">
        <v>0.0</v>
      </c>
      <c r="AT30" s="3">
        <v>2.0</v>
      </c>
      <c r="AU30" s="3">
        <v>7.0</v>
      </c>
      <c r="AV30" s="3">
        <v>7.0</v>
      </c>
      <c r="AW30" s="3" t="s">
        <v>99</v>
      </c>
      <c r="AX30" s="6" t="s">
        <v>100</v>
      </c>
      <c r="AY30" s="6" t="s">
        <v>100</v>
      </c>
      <c r="AZ30" s="6" t="s">
        <v>100</v>
      </c>
      <c r="BA30" s="3" t="s">
        <v>102</v>
      </c>
      <c r="BB30" s="3" t="s">
        <v>103</v>
      </c>
      <c r="BC30" s="3" t="s">
        <v>103</v>
      </c>
      <c r="BD30" s="3" t="s">
        <v>101</v>
      </c>
      <c r="BE30" s="3" t="s">
        <v>102</v>
      </c>
      <c r="BF30" s="3" t="s">
        <v>101</v>
      </c>
      <c r="BG30" s="3" t="s">
        <v>102</v>
      </c>
      <c r="BH30" s="3" t="s">
        <v>103</v>
      </c>
      <c r="BI30" s="3" t="s">
        <v>102</v>
      </c>
      <c r="BJ30" s="3" t="s">
        <v>101</v>
      </c>
      <c r="BK30" s="3" t="s">
        <v>102</v>
      </c>
      <c r="BL30" s="3" t="s">
        <v>103</v>
      </c>
      <c r="BM30" s="3" t="s">
        <v>104</v>
      </c>
      <c r="BN30" s="3" t="s">
        <v>102</v>
      </c>
      <c r="BO30" s="3" t="s">
        <v>103</v>
      </c>
      <c r="BP30" s="3" t="s">
        <v>101</v>
      </c>
      <c r="BQ30" s="3" t="s">
        <v>102</v>
      </c>
      <c r="BR30" s="3" t="s">
        <v>102</v>
      </c>
      <c r="BS30" s="3" t="s">
        <v>102</v>
      </c>
      <c r="BT30" s="3" t="s">
        <v>101</v>
      </c>
      <c r="BU30" s="3" t="s">
        <v>120</v>
      </c>
      <c r="BV30" s="3" t="s">
        <v>102</v>
      </c>
      <c r="BW30" s="3" t="s">
        <v>104</v>
      </c>
      <c r="BX30" s="3" t="s">
        <v>104</v>
      </c>
      <c r="BY30" s="3" t="s">
        <v>102</v>
      </c>
      <c r="BZ30" s="3">
        <v>4.20027603E8</v>
      </c>
      <c r="CA30" s="3" t="s">
        <v>86</v>
      </c>
      <c r="CB30" s="8">
        <f>245+181+133+112+107</f>
        <v>778</v>
      </c>
      <c r="CC30" s="8">
        <f>434+189+155+154+127</f>
        <v>1059</v>
      </c>
      <c r="CD30" s="8">
        <f>305+288+220+206+107</f>
        <v>1126</v>
      </c>
      <c r="CE30" s="8">
        <f>AVERAGE(CA30:CD30)</f>
        <v>987.6666667</v>
      </c>
    </row>
    <row r="31">
      <c r="A31" s="4">
        <v>45483.65037163194</v>
      </c>
      <c r="B31" s="9"/>
      <c r="C31" s="3" t="s">
        <v>295</v>
      </c>
      <c r="D31" s="3" t="s">
        <v>295</v>
      </c>
      <c r="F31" s="3" t="s">
        <v>296</v>
      </c>
      <c r="G31" s="3" t="s">
        <v>88</v>
      </c>
      <c r="H31" s="3" t="s">
        <v>141</v>
      </c>
      <c r="I31" s="3" t="s">
        <v>111</v>
      </c>
      <c r="J31" s="3" t="s">
        <v>108</v>
      </c>
      <c r="K31" s="3" t="s">
        <v>91</v>
      </c>
      <c r="L31" s="3" t="s">
        <v>91</v>
      </c>
      <c r="M31" s="3" t="s">
        <v>91</v>
      </c>
      <c r="N31" s="3" t="s">
        <v>91</v>
      </c>
      <c r="O31" s="3" t="s">
        <v>91</v>
      </c>
      <c r="P31" s="3" t="s">
        <v>91</v>
      </c>
      <c r="Q31" s="3" t="s">
        <v>93</v>
      </c>
      <c r="R31" s="3" t="s">
        <v>94</v>
      </c>
      <c r="S31" s="3" t="s">
        <v>94</v>
      </c>
      <c r="T31" s="3" t="s">
        <v>94</v>
      </c>
      <c r="U31" s="3" t="s">
        <v>93</v>
      </c>
      <c r="V31" s="3" t="s">
        <v>151</v>
      </c>
      <c r="W31" s="3" t="s">
        <v>151</v>
      </c>
      <c r="Y31" s="3" t="s">
        <v>115</v>
      </c>
      <c r="Z31" s="3" t="s">
        <v>98</v>
      </c>
      <c r="AA31" s="3" t="s">
        <v>115</v>
      </c>
      <c r="AB31" s="3" t="s">
        <v>98</v>
      </c>
      <c r="AC31" s="3" t="s">
        <v>98</v>
      </c>
      <c r="AD31" s="3" t="s">
        <v>97</v>
      </c>
      <c r="AE31" s="3" t="s">
        <v>115</v>
      </c>
      <c r="AF31" s="3" t="s">
        <v>98</v>
      </c>
      <c r="AG31" s="3" t="s">
        <v>98</v>
      </c>
      <c r="AH31" s="3" t="s">
        <v>116</v>
      </c>
      <c r="AI31" s="3">
        <v>5.0</v>
      </c>
      <c r="AJ31" s="3">
        <v>0.0</v>
      </c>
      <c r="AK31" s="3">
        <v>3.0</v>
      </c>
      <c r="AL31" s="3">
        <v>0.0</v>
      </c>
      <c r="AM31" s="3">
        <v>7.0</v>
      </c>
      <c r="AN31" s="6" t="s">
        <v>100</v>
      </c>
      <c r="AO31" s="3" t="s">
        <v>99</v>
      </c>
      <c r="AP31" s="3" t="s">
        <v>99</v>
      </c>
      <c r="AQ31" s="3" t="s">
        <v>99</v>
      </c>
      <c r="AR31" s="3" t="s">
        <v>99</v>
      </c>
      <c r="AS31" s="3">
        <v>2.0</v>
      </c>
      <c r="AT31" s="3">
        <v>1.0</v>
      </c>
      <c r="AU31" s="3">
        <v>5.0</v>
      </c>
      <c r="AV31" s="3">
        <v>0.0</v>
      </c>
      <c r="AW31" s="3" t="s">
        <v>99</v>
      </c>
      <c r="AX31" s="3" t="s">
        <v>99</v>
      </c>
      <c r="AY31" s="3" t="s">
        <v>99</v>
      </c>
      <c r="AZ31" s="3" t="s">
        <v>99</v>
      </c>
      <c r="BA31" s="3" t="s">
        <v>101</v>
      </c>
      <c r="BB31" s="3" t="s">
        <v>101</v>
      </c>
      <c r="BC31" s="3" t="s">
        <v>102</v>
      </c>
      <c r="BD31" s="3" t="s">
        <v>101</v>
      </c>
      <c r="BE31" s="3" t="s">
        <v>101</v>
      </c>
      <c r="BF31" s="3" t="s">
        <v>101</v>
      </c>
      <c r="BG31" s="3" t="s">
        <v>101</v>
      </c>
      <c r="BH31" s="3" t="s">
        <v>102</v>
      </c>
      <c r="BI31" s="3" t="s">
        <v>101</v>
      </c>
      <c r="BJ31" s="3" t="s">
        <v>101</v>
      </c>
      <c r="BK31" s="3" t="s">
        <v>101</v>
      </c>
      <c r="BL31" s="3" t="s">
        <v>102</v>
      </c>
      <c r="BM31" s="3" t="s">
        <v>102</v>
      </c>
      <c r="BN31" s="3" t="s">
        <v>101</v>
      </c>
      <c r="BO31" s="3" t="s">
        <v>102</v>
      </c>
      <c r="BP31" s="3" t="s">
        <v>101</v>
      </c>
      <c r="BQ31" s="3" t="s">
        <v>101</v>
      </c>
      <c r="BR31" s="3" t="s">
        <v>101</v>
      </c>
      <c r="BS31" s="3" t="s">
        <v>102</v>
      </c>
      <c r="BT31" s="3" t="s">
        <v>120</v>
      </c>
      <c r="BU31" s="3" t="s">
        <v>120</v>
      </c>
      <c r="BV31" s="3" t="s">
        <v>120</v>
      </c>
      <c r="BW31" s="3" t="s">
        <v>104</v>
      </c>
      <c r="BX31" s="3" t="s">
        <v>104</v>
      </c>
      <c r="BY31" s="3" t="s">
        <v>102</v>
      </c>
      <c r="BZ31" s="3">
        <v>1.031428262E9</v>
      </c>
    </row>
    <row r="32">
      <c r="A32" s="4">
        <v>45483.68024033565</v>
      </c>
      <c r="B32" s="9"/>
      <c r="C32" s="3" t="s">
        <v>297</v>
      </c>
      <c r="D32" s="3" t="s">
        <v>297</v>
      </c>
      <c r="F32" s="3" t="s">
        <v>139</v>
      </c>
      <c r="G32" s="3" t="s">
        <v>298</v>
      </c>
      <c r="H32" s="3" t="s">
        <v>141</v>
      </c>
      <c r="I32" s="3" t="s">
        <v>142</v>
      </c>
      <c r="J32" s="3" t="s">
        <v>299</v>
      </c>
      <c r="K32" s="3" t="s">
        <v>92</v>
      </c>
      <c r="L32" s="3" t="s">
        <v>91</v>
      </c>
      <c r="M32" s="3" t="s">
        <v>92</v>
      </c>
      <c r="N32" s="3" t="s">
        <v>91</v>
      </c>
      <c r="O32" s="3" t="s">
        <v>91</v>
      </c>
      <c r="P32" s="3" t="s">
        <v>91</v>
      </c>
      <c r="Q32" s="3" t="s">
        <v>93</v>
      </c>
      <c r="R32" s="3" t="s">
        <v>166</v>
      </c>
      <c r="S32" s="3" t="s">
        <v>166</v>
      </c>
      <c r="T32" s="3" t="s">
        <v>93</v>
      </c>
      <c r="U32" s="3" t="s">
        <v>93</v>
      </c>
      <c r="V32" s="3" t="s">
        <v>112</v>
      </c>
      <c r="W32" s="3" t="s">
        <v>151</v>
      </c>
      <c r="X32" s="3" t="s">
        <v>300</v>
      </c>
      <c r="Y32" s="3" t="s">
        <v>96</v>
      </c>
      <c r="Z32" s="3" t="s">
        <v>97</v>
      </c>
      <c r="AA32" s="3" t="s">
        <v>96</v>
      </c>
      <c r="AB32" s="3" t="s">
        <v>97</v>
      </c>
      <c r="AC32" s="3" t="s">
        <v>98</v>
      </c>
      <c r="AD32" s="3" t="s">
        <v>115</v>
      </c>
      <c r="AE32" s="3" t="s">
        <v>96</v>
      </c>
      <c r="AF32" s="3" t="s">
        <v>98</v>
      </c>
      <c r="AG32" s="3" t="s">
        <v>98</v>
      </c>
      <c r="AH32" s="3" t="s">
        <v>98</v>
      </c>
      <c r="AI32" s="3">
        <v>4.0</v>
      </c>
      <c r="AJ32" s="3">
        <v>5.0</v>
      </c>
      <c r="AK32" s="3">
        <v>5.0</v>
      </c>
      <c r="AL32" s="3">
        <v>6.0</v>
      </c>
      <c r="AM32" s="3">
        <v>4.0</v>
      </c>
      <c r="AN32" s="3" t="s">
        <v>99</v>
      </c>
      <c r="AO32" s="6" t="s">
        <v>100</v>
      </c>
      <c r="AP32" s="6" t="s">
        <v>100</v>
      </c>
      <c r="AQ32" s="6" t="s">
        <v>129</v>
      </c>
      <c r="AR32" s="6" t="s">
        <v>129</v>
      </c>
      <c r="AS32" s="3">
        <v>3.0</v>
      </c>
      <c r="AT32" s="3">
        <v>2.0</v>
      </c>
      <c r="AU32" s="3">
        <v>6.0</v>
      </c>
      <c r="AV32" s="3">
        <v>5.0</v>
      </c>
      <c r="AW32" s="6" t="s">
        <v>100</v>
      </c>
      <c r="AX32" s="6" t="s">
        <v>100</v>
      </c>
      <c r="AY32" s="6" t="s">
        <v>100</v>
      </c>
      <c r="AZ32" s="6" t="s">
        <v>119</v>
      </c>
      <c r="BA32" s="3" t="s">
        <v>120</v>
      </c>
      <c r="BB32" s="3" t="s">
        <v>120</v>
      </c>
      <c r="BC32" s="3" t="s">
        <v>120</v>
      </c>
      <c r="BD32" s="3" t="s">
        <v>101</v>
      </c>
      <c r="BE32" s="3" t="s">
        <v>101</v>
      </c>
      <c r="BF32" s="3" t="s">
        <v>120</v>
      </c>
      <c r="BG32" s="3" t="s">
        <v>101</v>
      </c>
      <c r="BH32" s="3" t="s">
        <v>102</v>
      </c>
      <c r="BI32" s="3" t="s">
        <v>101</v>
      </c>
      <c r="BJ32" s="3" t="s">
        <v>101</v>
      </c>
      <c r="BK32" s="3" t="s">
        <v>120</v>
      </c>
      <c r="BL32" s="3" t="s">
        <v>120</v>
      </c>
      <c r="BM32" s="3" t="s">
        <v>120</v>
      </c>
      <c r="BN32" s="3" t="s">
        <v>101</v>
      </c>
      <c r="BO32" s="3" t="s">
        <v>101</v>
      </c>
      <c r="BP32" s="3" t="s">
        <v>120</v>
      </c>
      <c r="BQ32" s="3" t="s">
        <v>120</v>
      </c>
      <c r="BR32" s="3" t="s">
        <v>101</v>
      </c>
      <c r="BS32" s="3" t="s">
        <v>101</v>
      </c>
      <c r="BT32" s="3" t="s">
        <v>101</v>
      </c>
      <c r="BU32" s="3" t="s">
        <v>120</v>
      </c>
      <c r="BV32" s="3" t="s">
        <v>120</v>
      </c>
      <c r="BW32" s="3" t="s">
        <v>104</v>
      </c>
      <c r="BX32" s="3" t="s">
        <v>104</v>
      </c>
      <c r="BY32" s="3" t="s">
        <v>120</v>
      </c>
      <c r="BZ32" s="3">
        <v>3.61727604E8</v>
      </c>
      <c r="CA32" s="3" t="s">
        <v>86</v>
      </c>
      <c r="CB32" s="8">
        <f>333+255+180</f>
        <v>768</v>
      </c>
      <c r="CC32" s="8">
        <f>543+430+192</f>
        <v>1165</v>
      </c>
      <c r="CD32" s="3" t="s">
        <v>86</v>
      </c>
      <c r="CE32" s="8">
        <f t="shared" ref="CE32:CE33" si="5">AVERAGE(CA32:CD32)</f>
        <v>966.5</v>
      </c>
    </row>
    <row r="33">
      <c r="A33" s="4">
        <v>45483.863208622686</v>
      </c>
      <c r="B33" s="9"/>
      <c r="C33" s="3" t="s">
        <v>301</v>
      </c>
      <c r="D33" s="3" t="s">
        <v>301</v>
      </c>
      <c r="F33" s="3" t="s">
        <v>302</v>
      </c>
      <c r="G33" s="3" t="s">
        <v>303</v>
      </c>
      <c r="H33" s="3" t="s">
        <v>304</v>
      </c>
      <c r="I33" s="3" t="s">
        <v>142</v>
      </c>
      <c r="J33" s="3" t="s">
        <v>305</v>
      </c>
      <c r="K33" s="3" t="s">
        <v>92</v>
      </c>
      <c r="L33" s="3" t="s">
        <v>91</v>
      </c>
      <c r="M33" s="3" t="s">
        <v>91</v>
      </c>
      <c r="N33" s="3" t="s">
        <v>92</v>
      </c>
      <c r="O33" s="3" t="s">
        <v>91</v>
      </c>
      <c r="P33" s="3" t="s">
        <v>91</v>
      </c>
      <c r="Q33" s="3" t="s">
        <v>94</v>
      </c>
      <c r="R33" s="3" t="s">
        <v>94</v>
      </c>
      <c r="S33" s="3" t="s">
        <v>94</v>
      </c>
      <c r="T33" s="3" t="s">
        <v>94</v>
      </c>
      <c r="U33" s="3" t="s">
        <v>94</v>
      </c>
      <c r="V33" s="3" t="s">
        <v>151</v>
      </c>
      <c r="W33" s="3" t="s">
        <v>112</v>
      </c>
      <c r="X33" s="3" t="s">
        <v>306</v>
      </c>
      <c r="Y33" s="3" t="s">
        <v>115</v>
      </c>
      <c r="Z33" s="3" t="s">
        <v>98</v>
      </c>
      <c r="AA33" s="3" t="s">
        <v>97</v>
      </c>
      <c r="AB33" s="3" t="s">
        <v>98</v>
      </c>
      <c r="AC33" s="3" t="s">
        <v>98</v>
      </c>
      <c r="AD33" s="3" t="s">
        <v>98</v>
      </c>
      <c r="AE33" s="3" t="s">
        <v>98</v>
      </c>
      <c r="AF33" s="3" t="s">
        <v>98</v>
      </c>
      <c r="AG33" s="3" t="s">
        <v>98</v>
      </c>
      <c r="AH33" s="3" t="s">
        <v>98</v>
      </c>
      <c r="AI33" s="3">
        <v>0.0</v>
      </c>
      <c r="AJ33" s="3">
        <v>0.0</v>
      </c>
      <c r="AK33" s="3">
        <v>0.0</v>
      </c>
      <c r="AL33" s="3">
        <v>0.0</v>
      </c>
      <c r="AM33" s="3">
        <v>0.0</v>
      </c>
      <c r="AN33" s="3" t="s">
        <v>99</v>
      </c>
      <c r="AO33" s="3" t="s">
        <v>99</v>
      </c>
      <c r="AP33" s="3" t="s">
        <v>99</v>
      </c>
      <c r="AQ33" s="3" t="s">
        <v>99</v>
      </c>
      <c r="AR33" s="3" t="s">
        <v>99</v>
      </c>
      <c r="AS33" s="3">
        <v>0.0</v>
      </c>
      <c r="AT33" s="3">
        <v>0.0</v>
      </c>
      <c r="AU33" s="3">
        <v>3.0</v>
      </c>
      <c r="AV33" s="3">
        <v>0.0</v>
      </c>
      <c r="AW33" s="3" t="s">
        <v>99</v>
      </c>
      <c r="AX33" s="3" t="s">
        <v>99</v>
      </c>
      <c r="AY33" s="3" t="s">
        <v>99</v>
      </c>
      <c r="AZ33" s="3" t="s">
        <v>99</v>
      </c>
      <c r="BA33" s="3" t="s">
        <v>102</v>
      </c>
      <c r="BB33" s="3" t="s">
        <v>104</v>
      </c>
      <c r="BC33" s="3" t="s">
        <v>104</v>
      </c>
      <c r="BD33" s="3" t="s">
        <v>104</v>
      </c>
      <c r="BE33" s="3" t="s">
        <v>104</v>
      </c>
      <c r="BF33" s="3" t="s">
        <v>103</v>
      </c>
      <c r="BG33" s="3" t="s">
        <v>104</v>
      </c>
      <c r="BH33" s="3" t="s">
        <v>104</v>
      </c>
      <c r="BI33" s="3" t="s">
        <v>104</v>
      </c>
      <c r="BJ33" s="3" t="s">
        <v>104</v>
      </c>
      <c r="BK33" s="3" t="s">
        <v>104</v>
      </c>
      <c r="BL33" s="3" t="s">
        <v>104</v>
      </c>
      <c r="BM33" s="3" t="s">
        <v>104</v>
      </c>
      <c r="BN33" s="3" t="s">
        <v>104</v>
      </c>
      <c r="BO33" s="3" t="s">
        <v>104</v>
      </c>
      <c r="BP33" s="3" t="s">
        <v>104</v>
      </c>
      <c r="BQ33" s="3" t="s">
        <v>104</v>
      </c>
      <c r="BR33" s="3" t="s">
        <v>104</v>
      </c>
      <c r="BS33" s="3" t="s">
        <v>104</v>
      </c>
      <c r="BT33" s="3" t="s">
        <v>104</v>
      </c>
      <c r="BU33" s="3" t="s">
        <v>104</v>
      </c>
      <c r="BV33" s="3" t="s">
        <v>104</v>
      </c>
      <c r="BW33" s="3" t="s">
        <v>104</v>
      </c>
      <c r="BX33" s="3" t="s">
        <v>104</v>
      </c>
      <c r="BY33" s="3" t="s">
        <v>104</v>
      </c>
      <c r="BZ33" s="3">
        <v>1.13827207E8</v>
      </c>
      <c r="CA33" s="3">
        <v>2683.0</v>
      </c>
      <c r="CB33" s="3">
        <v>2898.0</v>
      </c>
      <c r="CC33" s="3">
        <v>3026.0</v>
      </c>
      <c r="CD33" s="3" t="s">
        <v>86</v>
      </c>
      <c r="CE33" s="8">
        <f t="shared" si="5"/>
        <v>2869</v>
      </c>
    </row>
    <row r="34">
      <c r="A34" s="4">
        <v>45484.43242633102</v>
      </c>
      <c r="B34" s="9"/>
      <c r="C34" s="3" t="s">
        <v>307</v>
      </c>
      <c r="D34" s="3" t="s">
        <v>91</v>
      </c>
      <c r="F34" s="3" t="s">
        <v>308</v>
      </c>
      <c r="G34" s="3" t="s">
        <v>309</v>
      </c>
      <c r="H34" s="3" t="s">
        <v>89</v>
      </c>
      <c r="I34" s="3" t="s">
        <v>111</v>
      </c>
      <c r="J34" s="3" t="s">
        <v>193</v>
      </c>
      <c r="K34" s="3" t="s">
        <v>91</v>
      </c>
      <c r="L34" s="3" t="s">
        <v>91</v>
      </c>
      <c r="M34" s="3" t="s">
        <v>91</v>
      </c>
      <c r="N34" s="3" t="s">
        <v>92</v>
      </c>
      <c r="O34" s="3" t="s">
        <v>91</v>
      </c>
      <c r="P34" s="3" t="s">
        <v>91</v>
      </c>
      <c r="Q34" s="3" t="s">
        <v>94</v>
      </c>
      <c r="R34" s="3" t="s">
        <v>94</v>
      </c>
      <c r="S34" s="3" t="s">
        <v>93</v>
      </c>
      <c r="T34" s="3" t="s">
        <v>93</v>
      </c>
      <c r="U34" s="3" t="s">
        <v>166</v>
      </c>
      <c r="V34" s="3" t="s">
        <v>151</v>
      </c>
      <c r="W34" s="3" t="s">
        <v>112</v>
      </c>
      <c r="Y34" s="3" t="s">
        <v>115</v>
      </c>
      <c r="Z34" s="3" t="s">
        <v>98</v>
      </c>
      <c r="AA34" s="3" t="s">
        <v>96</v>
      </c>
      <c r="AB34" s="3" t="s">
        <v>98</v>
      </c>
      <c r="AC34" s="3" t="s">
        <v>98</v>
      </c>
      <c r="AD34" s="3" t="s">
        <v>115</v>
      </c>
      <c r="AE34" s="3" t="s">
        <v>115</v>
      </c>
      <c r="AF34" s="3" t="s">
        <v>98</v>
      </c>
      <c r="AG34" s="3" t="s">
        <v>116</v>
      </c>
      <c r="AH34" s="3" t="s">
        <v>115</v>
      </c>
      <c r="AI34" s="3">
        <v>3.0</v>
      </c>
      <c r="AJ34" s="3">
        <v>2.0</v>
      </c>
      <c r="AK34" s="3">
        <v>1.0</v>
      </c>
      <c r="AL34" s="3">
        <v>0.0</v>
      </c>
      <c r="AM34" s="3">
        <v>0.0</v>
      </c>
      <c r="AN34" s="6" t="s">
        <v>100</v>
      </c>
      <c r="AO34" s="3" t="s">
        <v>99</v>
      </c>
      <c r="AP34" s="3" t="s">
        <v>99</v>
      </c>
      <c r="AQ34" s="3" t="s">
        <v>99</v>
      </c>
      <c r="AR34" s="3" t="s">
        <v>99</v>
      </c>
      <c r="AS34" s="3">
        <v>3.0</v>
      </c>
      <c r="AT34" s="3">
        <v>1.0</v>
      </c>
      <c r="AU34" s="3">
        <v>3.0</v>
      </c>
      <c r="AV34" s="3">
        <v>0.0</v>
      </c>
      <c r="AW34" s="3" t="s">
        <v>99</v>
      </c>
      <c r="AX34" s="3" t="s">
        <v>99</v>
      </c>
      <c r="AY34" s="3" t="s">
        <v>99</v>
      </c>
      <c r="AZ34" s="3" t="s">
        <v>99</v>
      </c>
      <c r="BA34" s="3" t="s">
        <v>120</v>
      </c>
      <c r="BB34" s="3" t="s">
        <v>102</v>
      </c>
      <c r="BC34" s="3" t="s">
        <v>103</v>
      </c>
      <c r="BD34" s="3" t="s">
        <v>120</v>
      </c>
      <c r="BE34" s="3" t="s">
        <v>120</v>
      </c>
      <c r="BF34" s="3" t="s">
        <v>101</v>
      </c>
      <c r="BG34" s="3" t="s">
        <v>101</v>
      </c>
      <c r="BH34" s="3" t="s">
        <v>101</v>
      </c>
      <c r="BI34" s="3" t="s">
        <v>103</v>
      </c>
      <c r="BJ34" s="3" t="s">
        <v>102</v>
      </c>
      <c r="BK34" s="3" t="s">
        <v>102</v>
      </c>
      <c r="BL34" s="3" t="s">
        <v>103</v>
      </c>
      <c r="BM34" s="3" t="s">
        <v>104</v>
      </c>
      <c r="BN34" s="3" t="s">
        <v>101</v>
      </c>
      <c r="BO34" s="3" t="s">
        <v>102</v>
      </c>
      <c r="BP34" s="3" t="s">
        <v>103</v>
      </c>
      <c r="BQ34" s="3" t="s">
        <v>103</v>
      </c>
      <c r="BR34" s="3" t="s">
        <v>104</v>
      </c>
      <c r="BS34" s="3" t="s">
        <v>104</v>
      </c>
      <c r="BT34" s="3" t="s">
        <v>102</v>
      </c>
      <c r="BU34" s="3" t="s">
        <v>120</v>
      </c>
      <c r="BV34" s="3" t="s">
        <v>120</v>
      </c>
      <c r="BW34" s="3" t="s">
        <v>103</v>
      </c>
      <c r="BX34" s="3" t="s">
        <v>104</v>
      </c>
      <c r="BY34" s="3" t="s">
        <v>104</v>
      </c>
      <c r="BZ34" s="3">
        <v>4.33627616E8</v>
      </c>
    </row>
    <row r="35">
      <c r="A35" s="4">
        <v>45484.74011337963</v>
      </c>
      <c r="B35" s="9"/>
      <c r="C35" s="3" t="s">
        <v>310</v>
      </c>
      <c r="D35" s="3" t="s">
        <v>311</v>
      </c>
      <c r="F35" s="3" t="s">
        <v>312</v>
      </c>
      <c r="G35" s="3" t="s">
        <v>313</v>
      </c>
      <c r="H35" s="3" t="s">
        <v>176</v>
      </c>
      <c r="I35" s="3" t="s">
        <v>90</v>
      </c>
      <c r="J35" s="3" t="s">
        <v>108</v>
      </c>
      <c r="K35" s="3" t="s">
        <v>91</v>
      </c>
      <c r="L35" s="3" t="s">
        <v>91</v>
      </c>
      <c r="M35" s="3" t="s">
        <v>91</v>
      </c>
      <c r="N35" s="3" t="s">
        <v>91</v>
      </c>
      <c r="O35" s="3" t="s">
        <v>91</v>
      </c>
      <c r="P35" s="3" t="s">
        <v>91</v>
      </c>
      <c r="Q35" s="3" t="s">
        <v>93</v>
      </c>
      <c r="R35" s="3" t="s">
        <v>94</v>
      </c>
      <c r="S35" s="3" t="s">
        <v>94</v>
      </c>
      <c r="T35" s="3" t="s">
        <v>93</v>
      </c>
      <c r="U35" s="3" t="s">
        <v>93</v>
      </c>
      <c r="V35" s="3" t="s">
        <v>107</v>
      </c>
      <c r="W35" s="3" t="s">
        <v>107</v>
      </c>
      <c r="X35" s="3" t="s">
        <v>314</v>
      </c>
      <c r="Y35" s="3" t="s">
        <v>96</v>
      </c>
      <c r="Z35" s="3" t="s">
        <v>97</v>
      </c>
      <c r="AA35" s="3" t="s">
        <v>96</v>
      </c>
      <c r="AB35" s="3" t="s">
        <v>116</v>
      </c>
      <c r="AC35" s="3" t="s">
        <v>98</v>
      </c>
      <c r="AD35" s="3" t="s">
        <v>96</v>
      </c>
      <c r="AE35" s="3" t="s">
        <v>96</v>
      </c>
      <c r="AF35" s="3" t="s">
        <v>115</v>
      </c>
      <c r="AG35" s="3" t="s">
        <v>116</v>
      </c>
      <c r="AH35" s="3" t="s">
        <v>96</v>
      </c>
      <c r="AI35" s="3">
        <v>7.0</v>
      </c>
      <c r="AJ35" s="3">
        <v>4.0</v>
      </c>
      <c r="AK35" s="3">
        <v>7.0</v>
      </c>
      <c r="AL35" s="3">
        <v>0.0</v>
      </c>
      <c r="AM35" s="3">
        <v>7.0</v>
      </c>
      <c r="AN35" s="3" t="s">
        <v>99</v>
      </c>
      <c r="AO35" s="6" t="s">
        <v>100</v>
      </c>
      <c r="AP35" s="6" t="s">
        <v>129</v>
      </c>
      <c r="AQ35" s="3" t="s">
        <v>99</v>
      </c>
      <c r="AR35" s="6" t="s">
        <v>100</v>
      </c>
      <c r="AS35" s="3">
        <v>5.0</v>
      </c>
      <c r="AT35" s="3">
        <v>6.0</v>
      </c>
      <c r="AU35" s="3">
        <v>0.0</v>
      </c>
      <c r="AV35" s="3">
        <v>2.0</v>
      </c>
      <c r="AW35" s="3" t="s">
        <v>99</v>
      </c>
      <c r="AX35" s="6" t="s">
        <v>100</v>
      </c>
      <c r="AY35" s="6" t="s">
        <v>100</v>
      </c>
      <c r="AZ35" s="6" t="s">
        <v>100</v>
      </c>
      <c r="BA35" s="3" t="s">
        <v>101</v>
      </c>
      <c r="BB35" s="3" t="s">
        <v>102</v>
      </c>
      <c r="BC35" s="3" t="s">
        <v>101</v>
      </c>
      <c r="BD35" s="3" t="s">
        <v>102</v>
      </c>
      <c r="BE35" s="3" t="s">
        <v>101</v>
      </c>
      <c r="BF35" s="3" t="s">
        <v>120</v>
      </c>
      <c r="BG35" s="3" t="s">
        <v>101</v>
      </c>
      <c r="BH35" s="3" t="s">
        <v>101</v>
      </c>
      <c r="BI35" s="3" t="s">
        <v>120</v>
      </c>
      <c r="BJ35" s="3" t="s">
        <v>120</v>
      </c>
      <c r="BK35" s="3" t="s">
        <v>102</v>
      </c>
      <c r="BL35" s="3" t="s">
        <v>102</v>
      </c>
      <c r="BM35" s="3" t="s">
        <v>102</v>
      </c>
      <c r="BN35" s="3" t="s">
        <v>101</v>
      </c>
      <c r="BO35" s="3" t="s">
        <v>101</v>
      </c>
      <c r="BP35" s="3" t="s">
        <v>120</v>
      </c>
      <c r="BQ35" s="3" t="s">
        <v>120</v>
      </c>
      <c r="BR35" s="3" t="s">
        <v>120</v>
      </c>
      <c r="BS35" s="3" t="s">
        <v>120</v>
      </c>
      <c r="BT35" s="3" t="s">
        <v>120</v>
      </c>
      <c r="BU35" s="3" t="s">
        <v>120</v>
      </c>
      <c r="BV35" s="3" t="s">
        <v>120</v>
      </c>
      <c r="BW35" s="3" t="s">
        <v>120</v>
      </c>
      <c r="BX35" s="3" t="s">
        <v>103</v>
      </c>
      <c r="BY35" s="3" t="s">
        <v>102</v>
      </c>
      <c r="BZ35" s="3">
        <v>8.1727693E7</v>
      </c>
      <c r="CC35" s="3">
        <v>210.0</v>
      </c>
      <c r="CE35" s="3" t="s">
        <v>86</v>
      </c>
    </row>
    <row r="36">
      <c r="A36" s="4">
        <v>45488.59012995371</v>
      </c>
      <c r="B36" s="9"/>
      <c r="C36" s="3" t="s">
        <v>91</v>
      </c>
      <c r="D36" s="3" t="s">
        <v>91</v>
      </c>
      <c r="F36" s="3" t="s">
        <v>315</v>
      </c>
      <c r="G36" s="3" t="s">
        <v>316</v>
      </c>
      <c r="H36" s="3" t="s">
        <v>317</v>
      </c>
      <c r="I36" s="3" t="s">
        <v>111</v>
      </c>
      <c r="J36" s="3" t="s">
        <v>108</v>
      </c>
      <c r="K36" s="3" t="s">
        <v>91</v>
      </c>
      <c r="L36" s="3" t="s">
        <v>91</v>
      </c>
      <c r="M36" s="3" t="s">
        <v>91</v>
      </c>
      <c r="N36" s="3" t="s">
        <v>92</v>
      </c>
      <c r="O36" s="3" t="s">
        <v>91</v>
      </c>
      <c r="P36" s="3" t="s">
        <v>91</v>
      </c>
      <c r="Q36" s="3" t="s">
        <v>93</v>
      </c>
      <c r="R36" s="3" t="s">
        <v>94</v>
      </c>
      <c r="S36" s="3" t="s">
        <v>94</v>
      </c>
      <c r="T36" s="3" t="s">
        <v>93</v>
      </c>
      <c r="U36" s="3" t="s">
        <v>93</v>
      </c>
      <c r="V36" s="3" t="s">
        <v>151</v>
      </c>
      <c r="W36" s="3" t="s">
        <v>112</v>
      </c>
      <c r="X36" s="3" t="s">
        <v>108</v>
      </c>
      <c r="Y36" s="3" t="s">
        <v>96</v>
      </c>
      <c r="Z36" s="3" t="s">
        <v>97</v>
      </c>
      <c r="AA36" s="3" t="s">
        <v>96</v>
      </c>
      <c r="AB36" s="3" t="s">
        <v>98</v>
      </c>
      <c r="AC36" s="3" t="s">
        <v>97</v>
      </c>
      <c r="AD36" s="3" t="s">
        <v>96</v>
      </c>
      <c r="AE36" s="3" t="s">
        <v>96</v>
      </c>
      <c r="AF36" s="3" t="s">
        <v>98</v>
      </c>
      <c r="AG36" s="3" t="s">
        <v>98</v>
      </c>
      <c r="AH36" s="3" t="s">
        <v>98</v>
      </c>
      <c r="AI36" s="3">
        <v>4.0</v>
      </c>
      <c r="AJ36" s="3">
        <v>2.0</v>
      </c>
      <c r="AK36" s="3">
        <v>2.0</v>
      </c>
      <c r="AL36" s="3">
        <v>1.0</v>
      </c>
      <c r="AM36" s="3">
        <v>7.0</v>
      </c>
      <c r="AN36" s="6" t="s">
        <v>100</v>
      </c>
      <c r="AO36" s="3" t="s">
        <v>99</v>
      </c>
      <c r="AP36" s="3" t="s">
        <v>99</v>
      </c>
      <c r="AQ36" s="3" t="s">
        <v>99</v>
      </c>
      <c r="AR36" s="6" t="s">
        <v>100</v>
      </c>
      <c r="AS36" s="3">
        <v>2.0</v>
      </c>
      <c r="AT36" s="3">
        <v>6.0</v>
      </c>
      <c r="AU36" s="3">
        <v>7.0</v>
      </c>
      <c r="AV36" s="3">
        <v>1.0</v>
      </c>
      <c r="AW36" s="3" t="s">
        <v>99</v>
      </c>
      <c r="AX36" s="3" t="s">
        <v>99</v>
      </c>
      <c r="AY36" s="6" t="s">
        <v>100</v>
      </c>
      <c r="AZ36" s="3" t="s">
        <v>99</v>
      </c>
      <c r="BA36" s="3" t="s">
        <v>120</v>
      </c>
      <c r="BB36" s="3" t="s">
        <v>101</v>
      </c>
      <c r="BC36" s="3" t="s">
        <v>102</v>
      </c>
      <c r="BD36" s="3" t="s">
        <v>101</v>
      </c>
      <c r="BE36" s="3" t="s">
        <v>102</v>
      </c>
      <c r="BF36" s="3" t="s">
        <v>120</v>
      </c>
      <c r="BG36" s="3" t="s">
        <v>120</v>
      </c>
      <c r="BH36" s="3" t="s">
        <v>101</v>
      </c>
      <c r="BI36" s="3" t="s">
        <v>120</v>
      </c>
      <c r="BJ36" s="3" t="s">
        <v>101</v>
      </c>
      <c r="BK36" s="3" t="s">
        <v>120</v>
      </c>
      <c r="BL36" s="3" t="s">
        <v>101</v>
      </c>
      <c r="BM36" s="3" t="s">
        <v>102</v>
      </c>
      <c r="BN36" s="3" t="s">
        <v>101</v>
      </c>
      <c r="BO36" s="3" t="s">
        <v>101</v>
      </c>
      <c r="BP36" s="3" t="s">
        <v>120</v>
      </c>
      <c r="BQ36" s="3" t="s">
        <v>101</v>
      </c>
      <c r="BR36" s="3" t="s">
        <v>101</v>
      </c>
      <c r="BS36" s="3" t="s">
        <v>101</v>
      </c>
      <c r="BT36" s="3" t="s">
        <v>120</v>
      </c>
      <c r="BU36" s="3" t="s">
        <v>104</v>
      </c>
      <c r="BV36" s="3" t="s">
        <v>104</v>
      </c>
      <c r="BW36" s="3" t="s">
        <v>104</v>
      </c>
      <c r="BX36" s="3" t="s">
        <v>104</v>
      </c>
      <c r="BY36" s="3" t="s">
        <v>103</v>
      </c>
      <c r="BZ36" s="3">
        <v>6.7282821E8</v>
      </c>
      <c r="CE36" s="3" t="s">
        <v>86</v>
      </c>
    </row>
    <row r="37">
      <c r="A37" s="4">
        <v>45493.46406315972</v>
      </c>
      <c r="B37" s="9"/>
      <c r="C37" s="3" t="s">
        <v>297</v>
      </c>
      <c r="D37" s="3" t="s">
        <v>318</v>
      </c>
      <c r="F37" s="3" t="s">
        <v>319</v>
      </c>
      <c r="G37" s="3" t="s">
        <v>320</v>
      </c>
      <c r="H37" s="3" t="s">
        <v>176</v>
      </c>
      <c r="I37" s="3" t="s">
        <v>142</v>
      </c>
      <c r="J37" s="3" t="s">
        <v>321</v>
      </c>
      <c r="K37" s="3" t="s">
        <v>92</v>
      </c>
      <c r="L37" s="3" t="s">
        <v>91</v>
      </c>
      <c r="M37" s="3" t="s">
        <v>92</v>
      </c>
      <c r="N37" s="3" t="s">
        <v>92</v>
      </c>
      <c r="O37" s="3" t="s">
        <v>91</v>
      </c>
      <c r="P37" s="3" t="s">
        <v>91</v>
      </c>
      <c r="Q37" s="3" t="s">
        <v>93</v>
      </c>
      <c r="R37" s="3" t="s">
        <v>93</v>
      </c>
      <c r="S37" s="3" t="s">
        <v>93</v>
      </c>
      <c r="T37" s="3" t="s">
        <v>93</v>
      </c>
      <c r="U37" s="3" t="s">
        <v>94</v>
      </c>
      <c r="V37" s="3" t="s">
        <v>151</v>
      </c>
      <c r="W37" s="3" t="s">
        <v>112</v>
      </c>
      <c r="Y37" s="3" t="s">
        <v>115</v>
      </c>
      <c r="Z37" s="3" t="s">
        <v>98</v>
      </c>
      <c r="AA37" s="3" t="s">
        <v>96</v>
      </c>
      <c r="AB37" s="3" t="s">
        <v>98</v>
      </c>
      <c r="AC37" s="3" t="s">
        <v>98</v>
      </c>
      <c r="AD37" s="3" t="s">
        <v>115</v>
      </c>
      <c r="AE37" s="3" t="s">
        <v>97</v>
      </c>
      <c r="AF37" s="3" t="s">
        <v>97</v>
      </c>
      <c r="AG37" s="3" t="s">
        <v>98</v>
      </c>
      <c r="AH37" s="3" t="s">
        <v>97</v>
      </c>
      <c r="AI37" s="3">
        <v>5.0</v>
      </c>
      <c r="AJ37" s="3">
        <v>2.0</v>
      </c>
      <c r="AK37" s="3">
        <v>3.0</v>
      </c>
      <c r="AL37" s="3">
        <v>7.0</v>
      </c>
      <c r="AM37" s="3">
        <v>5.0</v>
      </c>
      <c r="AN37" s="6" t="s">
        <v>129</v>
      </c>
      <c r="AO37" s="6" t="s">
        <v>129</v>
      </c>
      <c r="AP37" s="6" t="s">
        <v>117</v>
      </c>
      <c r="AQ37" s="3" t="s">
        <v>118</v>
      </c>
      <c r="AR37" s="6" t="s">
        <v>119</v>
      </c>
      <c r="AS37" s="3">
        <v>5.0</v>
      </c>
      <c r="AT37" s="3">
        <v>6.0</v>
      </c>
      <c r="AU37" s="3">
        <v>6.0</v>
      </c>
      <c r="AV37" s="3">
        <v>6.0</v>
      </c>
      <c r="AW37" s="6" t="s">
        <v>129</v>
      </c>
      <c r="AX37" s="6" t="s">
        <v>117</v>
      </c>
      <c r="AY37" s="3" t="s">
        <v>118</v>
      </c>
      <c r="AZ37" s="3" t="s">
        <v>118</v>
      </c>
      <c r="BA37" s="3" t="s">
        <v>101</v>
      </c>
      <c r="BB37" s="3" t="s">
        <v>102</v>
      </c>
      <c r="BC37" s="3" t="s">
        <v>102</v>
      </c>
      <c r="BD37" s="3" t="s">
        <v>102</v>
      </c>
      <c r="BE37" s="3" t="s">
        <v>101</v>
      </c>
      <c r="BF37" s="3" t="s">
        <v>102</v>
      </c>
      <c r="BG37" s="3" t="s">
        <v>103</v>
      </c>
      <c r="BH37" s="3" t="s">
        <v>102</v>
      </c>
      <c r="BI37" s="3" t="s">
        <v>101</v>
      </c>
      <c r="BJ37" s="3" t="s">
        <v>102</v>
      </c>
      <c r="BK37" s="3" t="s">
        <v>103</v>
      </c>
      <c r="BL37" s="3" t="s">
        <v>102</v>
      </c>
      <c r="BM37" s="3" t="s">
        <v>103</v>
      </c>
      <c r="BN37" s="3" t="s">
        <v>103</v>
      </c>
      <c r="BO37" s="3" t="s">
        <v>102</v>
      </c>
      <c r="BP37" s="3" t="s">
        <v>103</v>
      </c>
      <c r="BQ37" s="3" t="s">
        <v>102</v>
      </c>
      <c r="BR37" s="3" t="s">
        <v>102</v>
      </c>
      <c r="BS37" s="3" t="s">
        <v>101</v>
      </c>
      <c r="BT37" s="3" t="s">
        <v>101</v>
      </c>
      <c r="BU37" s="3" t="s">
        <v>120</v>
      </c>
      <c r="BV37" s="3" t="s">
        <v>120</v>
      </c>
      <c r="BW37" s="3" t="s">
        <v>104</v>
      </c>
      <c r="BX37" s="3" t="s">
        <v>104</v>
      </c>
      <c r="BY37" s="3" t="s">
        <v>102</v>
      </c>
      <c r="BZ37" s="3">
        <v>3.007272782E9</v>
      </c>
    </row>
    <row r="38">
      <c r="A38" s="4">
        <v>45583.748659178236</v>
      </c>
      <c r="B38" s="9"/>
      <c r="C38" s="3" t="s">
        <v>91</v>
      </c>
      <c r="D38" s="3" t="s">
        <v>91</v>
      </c>
      <c r="F38" s="3" t="s">
        <v>322</v>
      </c>
      <c r="G38" s="3" t="s">
        <v>323</v>
      </c>
      <c r="H38" s="3" t="s">
        <v>141</v>
      </c>
      <c r="I38" s="3" t="s">
        <v>111</v>
      </c>
      <c r="J38" s="3" t="s">
        <v>108</v>
      </c>
      <c r="K38" s="3" t="s">
        <v>91</v>
      </c>
      <c r="L38" s="3" t="s">
        <v>91</v>
      </c>
      <c r="M38" s="3" t="s">
        <v>91</v>
      </c>
      <c r="N38" s="3" t="s">
        <v>92</v>
      </c>
      <c r="O38" s="3" t="s">
        <v>91</v>
      </c>
      <c r="P38" s="3" t="s">
        <v>91</v>
      </c>
      <c r="Q38" s="3" t="s">
        <v>94</v>
      </c>
      <c r="R38" s="3" t="s">
        <v>94</v>
      </c>
      <c r="S38" s="3" t="s">
        <v>94</v>
      </c>
      <c r="T38" s="3" t="s">
        <v>94</v>
      </c>
      <c r="U38" s="3" t="s">
        <v>94</v>
      </c>
      <c r="V38" s="3" t="s">
        <v>112</v>
      </c>
      <c r="W38" s="3" t="s">
        <v>112</v>
      </c>
      <c r="Y38" s="3" t="s">
        <v>96</v>
      </c>
      <c r="Z38" s="3" t="s">
        <v>115</v>
      </c>
      <c r="AA38" s="3" t="s">
        <v>96</v>
      </c>
      <c r="AB38" s="3" t="s">
        <v>98</v>
      </c>
      <c r="AC38" s="3" t="s">
        <v>98</v>
      </c>
      <c r="AD38" s="3" t="s">
        <v>96</v>
      </c>
      <c r="AE38" s="3" t="s">
        <v>96</v>
      </c>
      <c r="AF38" s="3" t="s">
        <v>115</v>
      </c>
      <c r="AG38" s="3" t="s">
        <v>116</v>
      </c>
      <c r="AH38" s="3" t="s">
        <v>116</v>
      </c>
      <c r="AI38" s="3">
        <v>6.0</v>
      </c>
      <c r="AJ38" s="3">
        <v>5.0</v>
      </c>
      <c r="AK38" s="3">
        <v>5.0</v>
      </c>
      <c r="AL38" s="3">
        <v>6.0</v>
      </c>
      <c r="AM38" s="3">
        <v>7.0</v>
      </c>
      <c r="AN38" s="6" t="s">
        <v>119</v>
      </c>
      <c r="AO38" s="6" t="s">
        <v>100</v>
      </c>
      <c r="AP38" s="6" t="s">
        <v>119</v>
      </c>
      <c r="AQ38" s="6" t="s">
        <v>100</v>
      </c>
      <c r="AR38" s="6" t="s">
        <v>129</v>
      </c>
      <c r="AS38" s="3">
        <v>3.0</v>
      </c>
      <c r="AT38" s="3">
        <v>4.0</v>
      </c>
      <c r="AU38" s="3">
        <v>7.0</v>
      </c>
      <c r="AV38" s="3">
        <v>5.0</v>
      </c>
      <c r="AW38" s="3" t="s">
        <v>99</v>
      </c>
      <c r="AX38" s="6" t="s">
        <v>100</v>
      </c>
      <c r="AY38" s="6" t="s">
        <v>129</v>
      </c>
      <c r="AZ38" s="6" t="s">
        <v>129</v>
      </c>
      <c r="BA38" s="3" t="s">
        <v>101</v>
      </c>
      <c r="BB38" s="3" t="s">
        <v>101</v>
      </c>
      <c r="BC38" s="3" t="s">
        <v>101</v>
      </c>
      <c r="BD38" s="3" t="s">
        <v>101</v>
      </c>
      <c r="BE38" s="3" t="s">
        <v>101</v>
      </c>
      <c r="BF38" s="3" t="s">
        <v>101</v>
      </c>
      <c r="BG38" s="3" t="s">
        <v>101</v>
      </c>
      <c r="BH38" s="3" t="s">
        <v>101</v>
      </c>
      <c r="BI38" s="3" t="s">
        <v>101</v>
      </c>
      <c r="BJ38" s="3" t="s">
        <v>120</v>
      </c>
      <c r="BK38" s="3" t="s">
        <v>101</v>
      </c>
      <c r="BL38" s="3" t="s">
        <v>101</v>
      </c>
      <c r="BM38" s="3" t="s">
        <v>102</v>
      </c>
      <c r="BN38" s="3" t="s">
        <v>101</v>
      </c>
      <c r="BO38" s="3" t="s">
        <v>102</v>
      </c>
      <c r="BP38" s="3" t="s">
        <v>120</v>
      </c>
      <c r="BQ38" s="3" t="s">
        <v>101</v>
      </c>
      <c r="BR38" s="3" t="s">
        <v>120</v>
      </c>
      <c r="BS38" s="3" t="s">
        <v>120</v>
      </c>
      <c r="BT38" s="3" t="s">
        <v>101</v>
      </c>
      <c r="BU38" s="3" t="s">
        <v>120</v>
      </c>
      <c r="BV38" s="3" t="s">
        <v>120</v>
      </c>
      <c r="BW38" s="3" t="s">
        <v>104</v>
      </c>
      <c r="BX38" s="3" t="s">
        <v>104</v>
      </c>
      <c r="BY38" s="3" t="s">
        <v>102</v>
      </c>
      <c r="BZ38" s="3">
        <v>5.1327502E7</v>
      </c>
    </row>
    <row r="39">
      <c r="A39" s="4">
        <v>45583.839191747684</v>
      </c>
      <c r="B39" s="9"/>
      <c r="C39" s="3" t="s">
        <v>91</v>
      </c>
      <c r="D39" s="3" t="s">
        <v>91</v>
      </c>
      <c r="F39" s="3" t="s">
        <v>324</v>
      </c>
      <c r="G39" s="3" t="s">
        <v>325</v>
      </c>
      <c r="H39" s="3" t="s">
        <v>141</v>
      </c>
      <c r="I39" s="3" t="s">
        <v>142</v>
      </c>
      <c r="J39" s="3" t="s">
        <v>326</v>
      </c>
      <c r="K39" s="3" t="s">
        <v>91</v>
      </c>
      <c r="L39" s="3" t="s">
        <v>91</v>
      </c>
      <c r="M39" s="3" t="s">
        <v>91</v>
      </c>
      <c r="N39" s="3" t="s">
        <v>91</v>
      </c>
      <c r="O39" s="3" t="s">
        <v>91</v>
      </c>
      <c r="P39" s="3" t="s">
        <v>91</v>
      </c>
      <c r="Q39" s="3" t="s">
        <v>93</v>
      </c>
      <c r="R39" s="3" t="s">
        <v>93</v>
      </c>
      <c r="S39" s="3" t="s">
        <v>94</v>
      </c>
      <c r="T39" s="3" t="s">
        <v>93</v>
      </c>
      <c r="U39" s="3" t="s">
        <v>93</v>
      </c>
      <c r="V39" s="3" t="s">
        <v>112</v>
      </c>
      <c r="W39" s="3" t="s">
        <v>112</v>
      </c>
      <c r="X39" s="3" t="s">
        <v>327</v>
      </c>
      <c r="Y39" s="3" t="s">
        <v>96</v>
      </c>
      <c r="Z39" s="3" t="s">
        <v>116</v>
      </c>
      <c r="AA39" s="3" t="s">
        <v>96</v>
      </c>
      <c r="AB39" s="3" t="s">
        <v>97</v>
      </c>
      <c r="AC39" s="3" t="s">
        <v>116</v>
      </c>
      <c r="AD39" s="3" t="s">
        <v>96</v>
      </c>
      <c r="AE39" s="3" t="s">
        <v>96</v>
      </c>
      <c r="AF39" s="3" t="s">
        <v>116</v>
      </c>
      <c r="AG39" s="3" t="s">
        <v>116</v>
      </c>
      <c r="AH39" s="3" t="s">
        <v>116</v>
      </c>
      <c r="AI39" s="3">
        <v>4.0</v>
      </c>
      <c r="AJ39" s="3">
        <v>3.0</v>
      </c>
      <c r="AK39" s="3">
        <v>4.0</v>
      </c>
      <c r="AL39" s="3">
        <v>7.0</v>
      </c>
      <c r="AM39" s="3">
        <v>3.0</v>
      </c>
      <c r="AN39" s="6" t="s">
        <v>100</v>
      </c>
      <c r="AO39" s="6" t="s">
        <v>100</v>
      </c>
      <c r="AP39" s="6" t="s">
        <v>100</v>
      </c>
      <c r="AQ39" s="6" t="s">
        <v>117</v>
      </c>
      <c r="AR39" s="3" t="s">
        <v>99</v>
      </c>
      <c r="AS39" s="3">
        <v>5.0</v>
      </c>
      <c r="AT39" s="3">
        <v>3.0</v>
      </c>
      <c r="AU39" s="3">
        <v>4.0</v>
      </c>
      <c r="AV39" s="3">
        <v>4.0</v>
      </c>
      <c r="AW39" s="6" t="s">
        <v>129</v>
      </c>
      <c r="AX39" s="6" t="s">
        <v>100</v>
      </c>
      <c r="AY39" s="6" t="s">
        <v>129</v>
      </c>
      <c r="AZ39" s="6" t="s">
        <v>119</v>
      </c>
      <c r="BA39" s="3" t="s">
        <v>102</v>
      </c>
      <c r="BB39" s="3" t="s">
        <v>102</v>
      </c>
      <c r="BC39" s="3" t="s">
        <v>102</v>
      </c>
      <c r="BD39" s="3" t="s">
        <v>103</v>
      </c>
      <c r="BE39" s="3" t="s">
        <v>101</v>
      </c>
      <c r="BF39" s="3" t="s">
        <v>101</v>
      </c>
      <c r="BG39" s="3" t="s">
        <v>102</v>
      </c>
      <c r="BH39" s="3" t="s">
        <v>102</v>
      </c>
      <c r="BI39" s="3" t="s">
        <v>103</v>
      </c>
      <c r="BJ39" s="3" t="s">
        <v>102</v>
      </c>
      <c r="BK39" s="3" t="s">
        <v>102</v>
      </c>
      <c r="BL39" s="3" t="s">
        <v>103</v>
      </c>
      <c r="BM39" s="3" t="s">
        <v>103</v>
      </c>
      <c r="BN39" s="3" t="s">
        <v>103</v>
      </c>
      <c r="BO39" s="3" t="s">
        <v>103</v>
      </c>
      <c r="BP39" s="3" t="s">
        <v>101</v>
      </c>
      <c r="BQ39" s="3" t="s">
        <v>102</v>
      </c>
      <c r="BR39" s="3" t="s">
        <v>102</v>
      </c>
      <c r="BS39" s="3" t="s">
        <v>103</v>
      </c>
      <c r="BT39" s="3" t="s">
        <v>102</v>
      </c>
      <c r="BU39" s="3" t="s">
        <v>101</v>
      </c>
      <c r="BV39" s="3" t="s">
        <v>120</v>
      </c>
      <c r="BW39" s="3" t="s">
        <v>103</v>
      </c>
      <c r="BX39" s="3" t="s">
        <v>104</v>
      </c>
      <c r="BY39" s="3" t="s">
        <v>101</v>
      </c>
      <c r="BZ39" s="3" t="s">
        <v>328</v>
      </c>
      <c r="CA39" s="8">
        <f>137+37</f>
        <v>174</v>
      </c>
      <c r="CB39" s="8">
        <f>59+22</f>
        <v>81</v>
      </c>
      <c r="CC39" s="8">
        <f>84+40</f>
        <v>124</v>
      </c>
      <c r="CD39" s="8">
        <f>159+32</f>
        <v>191</v>
      </c>
      <c r="CE39" s="8">
        <f>AVERAGE(CA39:CD39)</f>
        <v>142.5</v>
      </c>
    </row>
    <row r="40">
      <c r="A40" s="4">
        <v>45584.586853298606</v>
      </c>
      <c r="B40" s="9"/>
      <c r="C40" s="3" t="s">
        <v>91</v>
      </c>
      <c r="D40" s="3" t="s">
        <v>329</v>
      </c>
      <c r="F40" s="3" t="s">
        <v>330</v>
      </c>
      <c r="G40" s="3" t="s">
        <v>331</v>
      </c>
      <c r="H40" s="3" t="s">
        <v>304</v>
      </c>
      <c r="I40" s="3" t="s">
        <v>142</v>
      </c>
      <c r="J40" s="3" t="s">
        <v>332</v>
      </c>
      <c r="K40" s="3" t="s">
        <v>92</v>
      </c>
      <c r="L40" s="3" t="s">
        <v>91</v>
      </c>
      <c r="M40" s="3" t="s">
        <v>91</v>
      </c>
      <c r="N40" s="3" t="s">
        <v>91</v>
      </c>
      <c r="O40" s="3" t="s">
        <v>91</v>
      </c>
      <c r="P40" s="3" t="s">
        <v>91</v>
      </c>
      <c r="Q40" s="3" t="s">
        <v>333</v>
      </c>
      <c r="R40" s="3" t="s">
        <v>333</v>
      </c>
      <c r="S40" s="3" t="s">
        <v>333</v>
      </c>
      <c r="T40" s="3" t="s">
        <v>333</v>
      </c>
      <c r="U40" s="3" t="s">
        <v>166</v>
      </c>
      <c r="V40" s="3" t="s">
        <v>107</v>
      </c>
      <c r="W40" s="3" t="s">
        <v>112</v>
      </c>
      <c r="Y40" s="3" t="s">
        <v>96</v>
      </c>
      <c r="Z40" s="3" t="s">
        <v>115</v>
      </c>
      <c r="AA40" s="3" t="s">
        <v>96</v>
      </c>
      <c r="AB40" s="3" t="s">
        <v>98</v>
      </c>
      <c r="AC40" s="3" t="s">
        <v>98</v>
      </c>
      <c r="AD40" s="3" t="s">
        <v>97</v>
      </c>
      <c r="AE40" s="3" t="s">
        <v>97</v>
      </c>
      <c r="AF40" s="3" t="s">
        <v>97</v>
      </c>
      <c r="AG40" s="3" t="s">
        <v>98</v>
      </c>
      <c r="AH40" s="3" t="s">
        <v>98</v>
      </c>
      <c r="AI40" s="3">
        <v>3.0</v>
      </c>
      <c r="AJ40" s="3">
        <v>4.0</v>
      </c>
      <c r="AK40" s="3">
        <v>4.0</v>
      </c>
      <c r="AL40" s="3">
        <v>7.0</v>
      </c>
      <c r="AM40" s="3">
        <v>7.0</v>
      </c>
      <c r="AN40" s="3" t="s">
        <v>99</v>
      </c>
      <c r="AO40" s="3" t="s">
        <v>99</v>
      </c>
      <c r="AP40" s="3" t="s">
        <v>99</v>
      </c>
      <c r="AQ40" s="3" t="s">
        <v>99</v>
      </c>
      <c r="AR40" s="3" t="s">
        <v>99</v>
      </c>
      <c r="AS40" s="3">
        <v>1.0</v>
      </c>
      <c r="AT40" s="3">
        <v>2.0</v>
      </c>
      <c r="AU40" s="3">
        <v>4.0</v>
      </c>
      <c r="AV40" s="3">
        <v>4.0</v>
      </c>
      <c r="AW40" s="3" t="s">
        <v>99</v>
      </c>
      <c r="AX40" s="3" t="s">
        <v>99</v>
      </c>
      <c r="AY40" s="3" t="s">
        <v>99</v>
      </c>
      <c r="AZ40" s="3" t="s">
        <v>99</v>
      </c>
      <c r="BA40" s="3" t="s">
        <v>101</v>
      </c>
      <c r="BB40" s="3" t="s">
        <v>103</v>
      </c>
      <c r="BC40" s="3" t="s">
        <v>103</v>
      </c>
      <c r="BD40" s="3" t="s">
        <v>102</v>
      </c>
      <c r="BE40" s="3" t="s">
        <v>103</v>
      </c>
      <c r="BF40" s="3" t="s">
        <v>102</v>
      </c>
      <c r="BG40" s="3" t="s">
        <v>103</v>
      </c>
      <c r="BH40" s="3" t="s">
        <v>103</v>
      </c>
      <c r="BI40" s="3" t="s">
        <v>103</v>
      </c>
      <c r="BJ40" s="3" t="s">
        <v>103</v>
      </c>
      <c r="BK40" s="3" t="s">
        <v>102</v>
      </c>
      <c r="BL40" s="3" t="s">
        <v>102</v>
      </c>
      <c r="BM40" s="3" t="s">
        <v>102</v>
      </c>
      <c r="BN40" s="3" t="s">
        <v>102</v>
      </c>
      <c r="BO40" s="3" t="s">
        <v>102</v>
      </c>
      <c r="BP40" s="3" t="s">
        <v>102</v>
      </c>
      <c r="BQ40" s="3" t="s">
        <v>102</v>
      </c>
      <c r="BR40" s="3" t="s">
        <v>102</v>
      </c>
      <c r="BS40" s="3" t="s">
        <v>102</v>
      </c>
      <c r="BT40" s="3" t="s">
        <v>102</v>
      </c>
      <c r="BU40" s="3" t="s">
        <v>120</v>
      </c>
      <c r="BV40" s="3" t="s">
        <v>120</v>
      </c>
      <c r="BW40" s="3" t="s">
        <v>104</v>
      </c>
      <c r="BX40" s="3" t="s">
        <v>104</v>
      </c>
      <c r="BY40" s="3" t="s">
        <v>104</v>
      </c>
      <c r="BZ40" s="3">
        <v>3.02627607E8</v>
      </c>
    </row>
    <row r="41">
      <c r="A41" s="4">
        <v>45585.56254002315</v>
      </c>
      <c r="B41" s="9"/>
      <c r="C41" s="3" t="s">
        <v>91</v>
      </c>
      <c r="D41" s="3" t="s">
        <v>334</v>
      </c>
      <c r="F41" s="3" t="s">
        <v>335</v>
      </c>
      <c r="G41" s="3" t="s">
        <v>336</v>
      </c>
      <c r="H41" s="3" t="s">
        <v>317</v>
      </c>
      <c r="I41" s="3" t="s">
        <v>111</v>
      </c>
      <c r="J41" s="3" t="s">
        <v>108</v>
      </c>
      <c r="K41" s="3" t="s">
        <v>91</v>
      </c>
      <c r="L41" s="3" t="s">
        <v>91</v>
      </c>
      <c r="M41" s="3" t="s">
        <v>91</v>
      </c>
      <c r="N41" s="3" t="s">
        <v>92</v>
      </c>
      <c r="O41" s="3" t="s">
        <v>91</v>
      </c>
      <c r="P41" s="3" t="s">
        <v>91</v>
      </c>
      <c r="Q41" s="3" t="s">
        <v>166</v>
      </c>
      <c r="R41" s="3" t="s">
        <v>94</v>
      </c>
      <c r="S41" s="3" t="s">
        <v>94</v>
      </c>
      <c r="T41" s="3" t="s">
        <v>93</v>
      </c>
      <c r="U41" s="3" t="s">
        <v>93</v>
      </c>
      <c r="V41" s="3" t="s">
        <v>151</v>
      </c>
      <c r="W41" s="3" t="s">
        <v>112</v>
      </c>
      <c r="Y41" s="3" t="s">
        <v>115</v>
      </c>
      <c r="Z41" s="3" t="s">
        <v>97</v>
      </c>
      <c r="AA41" s="3" t="s">
        <v>96</v>
      </c>
      <c r="AB41" s="3" t="s">
        <v>98</v>
      </c>
      <c r="AC41" s="3" t="s">
        <v>97</v>
      </c>
      <c r="AD41" s="3" t="s">
        <v>115</v>
      </c>
      <c r="AE41" s="3" t="s">
        <v>115</v>
      </c>
      <c r="AF41" s="3" t="s">
        <v>98</v>
      </c>
      <c r="AG41" s="3" t="s">
        <v>98</v>
      </c>
      <c r="AH41" s="3" t="s">
        <v>98</v>
      </c>
      <c r="AI41" s="3">
        <v>5.0</v>
      </c>
      <c r="AJ41" s="3">
        <v>3.0</v>
      </c>
      <c r="AK41" s="3">
        <v>3.0</v>
      </c>
      <c r="AL41" s="3">
        <v>0.0</v>
      </c>
      <c r="AM41" s="3">
        <v>3.0</v>
      </c>
      <c r="AN41" s="3" t="s">
        <v>99</v>
      </c>
      <c r="AO41" s="3" t="s">
        <v>99</v>
      </c>
      <c r="AP41" s="3" t="s">
        <v>99</v>
      </c>
      <c r="AQ41" s="3" t="s">
        <v>99</v>
      </c>
      <c r="AR41" s="6" t="s">
        <v>100</v>
      </c>
      <c r="AS41" s="3">
        <v>3.0</v>
      </c>
      <c r="AT41" s="3">
        <v>1.0</v>
      </c>
      <c r="AU41" s="3">
        <v>7.0</v>
      </c>
      <c r="AV41" s="3">
        <v>2.0</v>
      </c>
      <c r="AW41" s="3" t="s">
        <v>99</v>
      </c>
      <c r="AX41" s="3" t="s">
        <v>99</v>
      </c>
      <c r="AY41" s="6" t="s">
        <v>100</v>
      </c>
      <c r="AZ41" s="6" t="s">
        <v>100</v>
      </c>
      <c r="BA41" s="3" t="s">
        <v>120</v>
      </c>
      <c r="BB41" s="3" t="s">
        <v>102</v>
      </c>
      <c r="BC41" s="3" t="s">
        <v>102</v>
      </c>
      <c r="BD41" s="3" t="s">
        <v>101</v>
      </c>
      <c r="BE41" s="3" t="s">
        <v>101</v>
      </c>
      <c r="BF41" s="3" t="s">
        <v>120</v>
      </c>
      <c r="BG41" s="3" t="s">
        <v>101</v>
      </c>
      <c r="BH41" s="3" t="s">
        <v>102</v>
      </c>
      <c r="BI41" s="3" t="s">
        <v>101</v>
      </c>
      <c r="BJ41" s="3" t="s">
        <v>120</v>
      </c>
      <c r="BK41" s="3" t="s">
        <v>120</v>
      </c>
      <c r="BL41" s="3" t="s">
        <v>102</v>
      </c>
      <c r="BM41" s="3" t="s">
        <v>103</v>
      </c>
      <c r="BN41" s="3" t="s">
        <v>101</v>
      </c>
      <c r="BO41" s="3" t="s">
        <v>101</v>
      </c>
      <c r="BP41" s="3" t="s">
        <v>120</v>
      </c>
      <c r="BQ41" s="3" t="s">
        <v>101</v>
      </c>
      <c r="BR41" s="3" t="s">
        <v>101</v>
      </c>
      <c r="BS41" s="3" t="s">
        <v>101</v>
      </c>
      <c r="BT41" s="3" t="s">
        <v>101</v>
      </c>
      <c r="BU41" s="3" t="s">
        <v>104</v>
      </c>
      <c r="BV41" s="3" t="s">
        <v>104</v>
      </c>
      <c r="BW41" s="3" t="s">
        <v>104</v>
      </c>
      <c r="BX41" s="3" t="s">
        <v>104</v>
      </c>
      <c r="BY41" s="3" t="s">
        <v>103</v>
      </c>
      <c r="BZ41" s="3">
        <v>6.7282821E8</v>
      </c>
    </row>
    <row r="42">
      <c r="A42" s="4">
        <v>45587.685891099536</v>
      </c>
      <c r="B42" s="9"/>
      <c r="C42" s="3" t="s">
        <v>91</v>
      </c>
      <c r="D42" s="3" t="s">
        <v>337</v>
      </c>
      <c r="F42" s="3" t="s">
        <v>319</v>
      </c>
      <c r="G42" s="3" t="s">
        <v>338</v>
      </c>
      <c r="H42" s="3" t="s">
        <v>304</v>
      </c>
      <c r="I42" s="3" t="s">
        <v>142</v>
      </c>
      <c r="J42" s="3" t="s">
        <v>339</v>
      </c>
      <c r="K42" s="3" t="s">
        <v>91</v>
      </c>
      <c r="L42" s="3" t="s">
        <v>91</v>
      </c>
      <c r="M42" s="3" t="s">
        <v>91</v>
      </c>
      <c r="N42" s="3" t="s">
        <v>91</v>
      </c>
      <c r="O42" s="3" t="s">
        <v>91</v>
      </c>
      <c r="P42" s="3" t="s">
        <v>91</v>
      </c>
      <c r="Q42" s="3" t="s">
        <v>94</v>
      </c>
      <c r="R42" s="3" t="s">
        <v>94</v>
      </c>
      <c r="S42" s="3" t="s">
        <v>93</v>
      </c>
      <c r="T42" s="3" t="s">
        <v>93</v>
      </c>
      <c r="U42" s="3" t="s">
        <v>94</v>
      </c>
      <c r="V42" s="3" t="s">
        <v>151</v>
      </c>
      <c r="W42" s="3" t="s">
        <v>112</v>
      </c>
      <c r="X42" s="3" t="s">
        <v>340</v>
      </c>
      <c r="Y42" s="3" t="s">
        <v>96</v>
      </c>
      <c r="Z42" s="3" t="s">
        <v>115</v>
      </c>
      <c r="AA42" s="3" t="s">
        <v>96</v>
      </c>
      <c r="AB42" s="3" t="s">
        <v>98</v>
      </c>
      <c r="AC42" s="3" t="s">
        <v>98</v>
      </c>
      <c r="AD42" s="3" t="s">
        <v>96</v>
      </c>
      <c r="AE42" s="3" t="s">
        <v>115</v>
      </c>
      <c r="AF42" s="3" t="s">
        <v>98</v>
      </c>
      <c r="AG42" s="3" t="s">
        <v>98</v>
      </c>
      <c r="AH42" s="3" t="s">
        <v>116</v>
      </c>
      <c r="AI42" s="3">
        <v>5.0</v>
      </c>
      <c r="AJ42" s="3">
        <v>4.0</v>
      </c>
      <c r="AK42" s="3">
        <v>7.0</v>
      </c>
      <c r="AL42" s="3">
        <v>7.0</v>
      </c>
      <c r="AM42" s="3">
        <v>7.0</v>
      </c>
      <c r="AN42" s="6" t="s">
        <v>119</v>
      </c>
      <c r="AO42" s="6" t="s">
        <v>100</v>
      </c>
      <c r="AP42" s="6" t="s">
        <v>100</v>
      </c>
      <c r="AQ42" s="6" t="s">
        <v>100</v>
      </c>
      <c r="AR42" s="3" t="s">
        <v>99</v>
      </c>
      <c r="AS42" s="3">
        <v>2.0</v>
      </c>
      <c r="AT42" s="3">
        <v>7.0</v>
      </c>
      <c r="AU42" s="3">
        <v>7.0</v>
      </c>
      <c r="AV42" s="3">
        <v>7.0</v>
      </c>
      <c r="AW42" s="3" t="s">
        <v>99</v>
      </c>
      <c r="AX42" s="3" t="s">
        <v>99</v>
      </c>
      <c r="AY42" s="6" t="s">
        <v>100</v>
      </c>
      <c r="AZ42" s="6" t="s">
        <v>129</v>
      </c>
      <c r="BA42" s="3" t="s">
        <v>101</v>
      </c>
      <c r="BB42" s="3" t="s">
        <v>102</v>
      </c>
      <c r="BC42" s="3" t="s">
        <v>102</v>
      </c>
      <c r="BD42" s="3" t="s">
        <v>102</v>
      </c>
      <c r="BE42" s="3" t="s">
        <v>101</v>
      </c>
      <c r="BF42" s="3" t="s">
        <v>102</v>
      </c>
      <c r="BG42" s="3" t="s">
        <v>102</v>
      </c>
      <c r="BH42" s="3" t="s">
        <v>104</v>
      </c>
      <c r="BI42" s="3" t="s">
        <v>103</v>
      </c>
      <c r="BJ42" s="3" t="s">
        <v>102</v>
      </c>
      <c r="BK42" s="3" t="s">
        <v>103</v>
      </c>
      <c r="BL42" s="3" t="s">
        <v>104</v>
      </c>
      <c r="BM42" s="3" t="s">
        <v>103</v>
      </c>
      <c r="BN42" s="3" t="s">
        <v>103</v>
      </c>
      <c r="BO42" s="3" t="s">
        <v>103</v>
      </c>
      <c r="BP42" s="3" t="s">
        <v>103</v>
      </c>
      <c r="BQ42" s="3" t="s">
        <v>103</v>
      </c>
      <c r="BR42" s="3" t="s">
        <v>104</v>
      </c>
      <c r="BS42" s="3" t="s">
        <v>103</v>
      </c>
      <c r="BT42" s="3" t="s">
        <v>103</v>
      </c>
      <c r="BU42" s="3" t="s">
        <v>120</v>
      </c>
      <c r="BV42" s="3" t="s">
        <v>120</v>
      </c>
      <c r="BW42" s="3" t="s">
        <v>104</v>
      </c>
      <c r="BX42" s="3" t="s">
        <v>104</v>
      </c>
      <c r="BY42" s="3" t="s">
        <v>104</v>
      </c>
      <c r="BZ42" s="3">
        <v>7.72427332E8</v>
      </c>
      <c r="CE42" s="3" t="s">
        <v>86</v>
      </c>
    </row>
    <row r="43">
      <c r="A43" s="4">
        <v>45843.61425996528</v>
      </c>
      <c r="B43" s="9"/>
      <c r="C43" s="3" t="s">
        <v>91</v>
      </c>
      <c r="D43" s="3" t="s">
        <v>341</v>
      </c>
      <c r="F43" s="3" t="s">
        <v>342</v>
      </c>
      <c r="G43" s="3" t="s">
        <v>343</v>
      </c>
      <c r="H43" s="3" t="s">
        <v>176</v>
      </c>
      <c r="I43" s="3" t="s">
        <v>111</v>
      </c>
      <c r="J43" s="3" t="s">
        <v>344</v>
      </c>
      <c r="K43" s="3" t="s">
        <v>91</v>
      </c>
      <c r="L43" s="3" t="s">
        <v>91</v>
      </c>
      <c r="M43" s="3" t="s">
        <v>91</v>
      </c>
      <c r="N43" s="3" t="s">
        <v>92</v>
      </c>
      <c r="O43" s="3" t="s">
        <v>91</v>
      </c>
      <c r="P43" s="3" t="s">
        <v>91</v>
      </c>
      <c r="Q43" s="3" t="s">
        <v>93</v>
      </c>
      <c r="R43" s="3" t="s">
        <v>94</v>
      </c>
      <c r="S43" s="3" t="s">
        <v>94</v>
      </c>
      <c r="T43" s="3" t="s">
        <v>94</v>
      </c>
      <c r="U43" s="3" t="s">
        <v>94</v>
      </c>
      <c r="V43" s="3" t="s">
        <v>112</v>
      </c>
      <c r="W43" s="3" t="s">
        <v>151</v>
      </c>
      <c r="X43" s="3" t="s">
        <v>345</v>
      </c>
      <c r="Y43" s="3" t="s">
        <v>96</v>
      </c>
      <c r="Z43" s="3" t="s">
        <v>97</v>
      </c>
      <c r="AA43" s="3" t="s">
        <v>96</v>
      </c>
      <c r="AB43" s="3" t="s">
        <v>98</v>
      </c>
      <c r="AC43" s="3" t="s">
        <v>98</v>
      </c>
      <c r="AD43" s="3" t="s">
        <v>98</v>
      </c>
      <c r="AE43" s="3" t="s">
        <v>96</v>
      </c>
      <c r="AF43" s="3" t="s">
        <v>96</v>
      </c>
      <c r="AG43" s="3" t="s">
        <v>98</v>
      </c>
      <c r="AH43" s="3" t="s">
        <v>116</v>
      </c>
      <c r="AI43" s="3">
        <v>5.0</v>
      </c>
      <c r="AJ43" s="3">
        <v>0.0</v>
      </c>
      <c r="AK43" s="3">
        <v>3.0</v>
      </c>
      <c r="AL43" s="3">
        <v>0.0</v>
      </c>
      <c r="AM43" s="3">
        <v>3.0</v>
      </c>
      <c r="AN43" s="6" t="s">
        <v>100</v>
      </c>
      <c r="AO43" s="6" t="s">
        <v>100</v>
      </c>
      <c r="AP43" s="6" t="s">
        <v>129</v>
      </c>
      <c r="AQ43" s="3" t="s">
        <v>99</v>
      </c>
      <c r="AR43" s="6" t="s">
        <v>100</v>
      </c>
      <c r="AS43" s="3">
        <v>4.0</v>
      </c>
      <c r="AT43" s="3">
        <v>4.0</v>
      </c>
      <c r="AU43" s="3">
        <v>4.0</v>
      </c>
      <c r="AV43" s="3">
        <v>0.0</v>
      </c>
      <c r="AW43" s="6" t="s">
        <v>100</v>
      </c>
      <c r="AX43" s="3" t="s">
        <v>99</v>
      </c>
      <c r="AY43" s="6" t="s">
        <v>100</v>
      </c>
      <c r="AZ43" s="3" t="s">
        <v>99</v>
      </c>
      <c r="BA43" s="3" t="s">
        <v>102</v>
      </c>
      <c r="BB43" s="3" t="s">
        <v>102</v>
      </c>
      <c r="BC43" s="3" t="s">
        <v>101</v>
      </c>
      <c r="BD43" s="3" t="s">
        <v>101</v>
      </c>
      <c r="BE43" s="3" t="s">
        <v>101</v>
      </c>
      <c r="BF43" s="3" t="s">
        <v>101</v>
      </c>
      <c r="BG43" s="3" t="s">
        <v>101</v>
      </c>
      <c r="BH43" s="3" t="s">
        <v>102</v>
      </c>
      <c r="BI43" s="3" t="s">
        <v>102</v>
      </c>
      <c r="BJ43" s="3" t="s">
        <v>102</v>
      </c>
      <c r="BK43" s="3" t="s">
        <v>102</v>
      </c>
      <c r="BL43" s="3" t="s">
        <v>103</v>
      </c>
      <c r="BM43" s="3" t="s">
        <v>102</v>
      </c>
      <c r="BN43" s="3" t="s">
        <v>101</v>
      </c>
      <c r="BO43" s="3" t="s">
        <v>102</v>
      </c>
      <c r="BP43" s="3" t="s">
        <v>102</v>
      </c>
      <c r="BQ43" s="3" t="s">
        <v>103</v>
      </c>
      <c r="BR43" s="3" t="s">
        <v>103</v>
      </c>
      <c r="BS43" s="3" t="s">
        <v>102</v>
      </c>
      <c r="BT43" s="3" t="s">
        <v>102</v>
      </c>
      <c r="BU43" s="3" t="s">
        <v>101</v>
      </c>
      <c r="BV43" s="3" t="s">
        <v>101</v>
      </c>
      <c r="BW43" s="3" t="s">
        <v>103</v>
      </c>
      <c r="BX43" s="3" t="s">
        <v>104</v>
      </c>
      <c r="BY43" s="3" t="s">
        <v>102</v>
      </c>
      <c r="BZ43" s="3">
        <v>1.40127606E8</v>
      </c>
      <c r="CA43" s="3">
        <v>360.0</v>
      </c>
      <c r="CB43" s="3">
        <v>222.0</v>
      </c>
      <c r="CC43" s="3">
        <v>242.0</v>
      </c>
      <c r="CD43" s="3">
        <v>300.0</v>
      </c>
      <c r="CE43" s="8">
        <f>AVERAGE(CA43:CD43)</f>
        <v>281</v>
      </c>
    </row>
    <row r="44">
      <c r="A44" s="4">
        <v>45843.65740394676</v>
      </c>
      <c r="B44" s="9"/>
      <c r="C44" s="3" t="s">
        <v>295</v>
      </c>
      <c r="D44" s="3" t="s">
        <v>91</v>
      </c>
      <c r="F44" s="3" t="s">
        <v>346</v>
      </c>
      <c r="G44" s="3" t="s">
        <v>347</v>
      </c>
      <c r="H44" s="3" t="s">
        <v>141</v>
      </c>
      <c r="I44" s="3" t="s">
        <v>142</v>
      </c>
      <c r="J44" s="3" t="s">
        <v>348</v>
      </c>
      <c r="K44" s="3" t="s">
        <v>91</v>
      </c>
      <c r="L44" s="3" t="s">
        <v>91</v>
      </c>
      <c r="M44" s="3" t="s">
        <v>91</v>
      </c>
      <c r="N44" s="3" t="s">
        <v>91</v>
      </c>
      <c r="O44" s="3" t="s">
        <v>91</v>
      </c>
      <c r="P44" s="3" t="s">
        <v>91</v>
      </c>
      <c r="Q44" s="3" t="s">
        <v>166</v>
      </c>
      <c r="R44" s="3" t="s">
        <v>166</v>
      </c>
      <c r="S44" s="3" t="s">
        <v>93</v>
      </c>
      <c r="T44" s="3" t="s">
        <v>93</v>
      </c>
      <c r="U44" s="3" t="s">
        <v>93</v>
      </c>
      <c r="V44" s="3" t="s">
        <v>112</v>
      </c>
      <c r="W44" s="3" t="s">
        <v>112</v>
      </c>
      <c r="Y44" s="3" t="s">
        <v>96</v>
      </c>
      <c r="Z44" s="3" t="s">
        <v>96</v>
      </c>
      <c r="AA44" s="3" t="s">
        <v>96</v>
      </c>
      <c r="AB44" s="3" t="s">
        <v>96</v>
      </c>
      <c r="AC44" s="3" t="s">
        <v>96</v>
      </c>
      <c r="AD44" s="3" t="s">
        <v>96</v>
      </c>
      <c r="AE44" s="3" t="s">
        <v>96</v>
      </c>
      <c r="AF44" s="3" t="s">
        <v>97</v>
      </c>
      <c r="AG44" s="3" t="s">
        <v>116</v>
      </c>
      <c r="AH44" s="3" t="s">
        <v>116</v>
      </c>
      <c r="AI44" s="3">
        <v>2.0</v>
      </c>
      <c r="AJ44" s="3">
        <v>4.0</v>
      </c>
      <c r="AK44" s="3">
        <v>4.0</v>
      </c>
      <c r="AL44" s="3">
        <v>7.0</v>
      </c>
      <c r="AM44" s="3">
        <v>7.0</v>
      </c>
      <c r="AN44" s="3" t="s">
        <v>99</v>
      </c>
      <c r="AO44" s="6" t="s">
        <v>100</v>
      </c>
      <c r="AP44" s="6" t="s">
        <v>129</v>
      </c>
      <c r="AQ44" s="6" t="s">
        <v>129</v>
      </c>
      <c r="AR44" s="3" t="s">
        <v>99</v>
      </c>
      <c r="AS44" s="3">
        <v>0.0</v>
      </c>
      <c r="AT44" s="3">
        <v>0.0</v>
      </c>
      <c r="AU44" s="3">
        <v>3.0</v>
      </c>
      <c r="AV44" s="3">
        <v>4.0</v>
      </c>
      <c r="AW44" s="3" t="s">
        <v>99</v>
      </c>
      <c r="AX44" s="3" t="s">
        <v>99</v>
      </c>
      <c r="AY44" s="6" t="s">
        <v>100</v>
      </c>
      <c r="AZ44" s="6" t="s">
        <v>129</v>
      </c>
      <c r="BA44" s="3" t="s">
        <v>120</v>
      </c>
      <c r="BB44" s="3" t="s">
        <v>101</v>
      </c>
      <c r="BC44" s="3" t="s">
        <v>101</v>
      </c>
      <c r="BD44" s="3" t="s">
        <v>101</v>
      </c>
      <c r="BE44" s="3" t="s">
        <v>120</v>
      </c>
      <c r="BF44" s="3" t="s">
        <v>101</v>
      </c>
      <c r="BG44" s="3" t="s">
        <v>101</v>
      </c>
      <c r="BH44" s="3" t="s">
        <v>102</v>
      </c>
      <c r="BI44" s="3" t="s">
        <v>101</v>
      </c>
      <c r="BJ44" s="3" t="s">
        <v>120</v>
      </c>
      <c r="BK44" s="3" t="s">
        <v>102</v>
      </c>
      <c r="BL44" s="3" t="s">
        <v>102</v>
      </c>
      <c r="BM44" s="3" t="s">
        <v>103</v>
      </c>
      <c r="BN44" s="3" t="s">
        <v>102</v>
      </c>
      <c r="BO44" s="3" t="s">
        <v>101</v>
      </c>
      <c r="BP44" s="3" t="s">
        <v>101</v>
      </c>
      <c r="BQ44" s="3" t="s">
        <v>120</v>
      </c>
      <c r="BR44" s="3" t="s">
        <v>120</v>
      </c>
      <c r="BS44" s="3" t="s">
        <v>101</v>
      </c>
      <c r="BT44" s="3" t="s">
        <v>120</v>
      </c>
      <c r="BU44" s="3" t="s">
        <v>120</v>
      </c>
      <c r="BV44" s="3" t="s">
        <v>120</v>
      </c>
      <c r="BW44" s="3" t="s">
        <v>120</v>
      </c>
      <c r="BX44" s="3" t="s">
        <v>101</v>
      </c>
      <c r="BY44" s="3" t="s">
        <v>120</v>
      </c>
      <c r="BZ44" s="3">
        <v>4.50427609E8</v>
      </c>
    </row>
    <row r="45">
      <c r="A45" s="4">
        <v>45844.40665634259</v>
      </c>
      <c r="B45" s="9"/>
      <c r="C45" s="3" t="s">
        <v>91</v>
      </c>
      <c r="D45" s="3" t="s">
        <v>349</v>
      </c>
      <c r="F45" s="3" t="s">
        <v>350</v>
      </c>
      <c r="G45" s="3" t="s">
        <v>351</v>
      </c>
      <c r="H45" s="3" t="s">
        <v>127</v>
      </c>
      <c r="I45" s="3" t="s">
        <v>111</v>
      </c>
      <c r="J45" s="3" t="s">
        <v>108</v>
      </c>
      <c r="K45" s="3" t="s">
        <v>91</v>
      </c>
      <c r="L45" s="3" t="s">
        <v>91</v>
      </c>
      <c r="M45" s="3" t="s">
        <v>91</v>
      </c>
      <c r="N45" s="3" t="s">
        <v>92</v>
      </c>
      <c r="O45" s="3" t="s">
        <v>91</v>
      </c>
      <c r="P45" s="3" t="s">
        <v>91</v>
      </c>
      <c r="Q45" s="3" t="s">
        <v>94</v>
      </c>
      <c r="R45" s="3" t="s">
        <v>94</v>
      </c>
      <c r="S45" s="3" t="s">
        <v>94</v>
      </c>
      <c r="T45" s="3" t="s">
        <v>94</v>
      </c>
      <c r="U45" s="3" t="s">
        <v>94</v>
      </c>
      <c r="V45" s="3" t="s">
        <v>151</v>
      </c>
      <c r="W45" s="3" t="s">
        <v>151</v>
      </c>
      <c r="X45" s="3" t="s">
        <v>352</v>
      </c>
      <c r="Y45" s="3" t="s">
        <v>96</v>
      </c>
      <c r="Z45" s="3" t="s">
        <v>98</v>
      </c>
      <c r="AA45" s="3" t="s">
        <v>96</v>
      </c>
      <c r="AB45" s="3" t="s">
        <v>98</v>
      </c>
      <c r="AC45" s="3" t="s">
        <v>98</v>
      </c>
      <c r="AD45" s="3" t="s">
        <v>115</v>
      </c>
      <c r="AE45" s="3" t="s">
        <v>115</v>
      </c>
      <c r="AF45" s="3" t="s">
        <v>96</v>
      </c>
      <c r="AG45" s="3" t="s">
        <v>98</v>
      </c>
      <c r="AH45" s="3" t="s">
        <v>116</v>
      </c>
      <c r="AI45" s="3">
        <v>7.0</v>
      </c>
      <c r="AJ45" s="3">
        <v>5.0</v>
      </c>
      <c r="AK45" s="3">
        <v>6.0</v>
      </c>
      <c r="AL45" s="3">
        <v>3.0</v>
      </c>
      <c r="AM45" s="3">
        <v>3.0</v>
      </c>
      <c r="AN45" s="6" t="s">
        <v>100</v>
      </c>
      <c r="AO45" s="6" t="s">
        <v>100</v>
      </c>
      <c r="AP45" s="6" t="s">
        <v>100</v>
      </c>
      <c r="AQ45" s="3" t="s">
        <v>99</v>
      </c>
      <c r="AR45" s="6" t="s">
        <v>100</v>
      </c>
      <c r="AS45" s="3">
        <v>4.0</v>
      </c>
      <c r="AT45" s="3">
        <v>6.0</v>
      </c>
      <c r="AU45" s="3">
        <v>4.0</v>
      </c>
      <c r="AV45" s="3">
        <v>1.0</v>
      </c>
      <c r="AW45" s="6" t="s">
        <v>100</v>
      </c>
      <c r="AX45" s="3" t="s">
        <v>99</v>
      </c>
      <c r="AY45" s="3" t="s">
        <v>99</v>
      </c>
      <c r="AZ45" s="3" t="s">
        <v>99</v>
      </c>
      <c r="BA45" s="3" t="s">
        <v>101</v>
      </c>
      <c r="BB45" s="3" t="s">
        <v>103</v>
      </c>
      <c r="BC45" s="3" t="s">
        <v>102</v>
      </c>
      <c r="BD45" s="3" t="s">
        <v>101</v>
      </c>
      <c r="BE45" s="3" t="s">
        <v>102</v>
      </c>
      <c r="BF45" s="3" t="s">
        <v>102</v>
      </c>
      <c r="BG45" s="3" t="s">
        <v>103</v>
      </c>
      <c r="BH45" s="3" t="s">
        <v>103</v>
      </c>
      <c r="BI45" s="3" t="s">
        <v>104</v>
      </c>
      <c r="BJ45" s="3" t="s">
        <v>103</v>
      </c>
      <c r="BK45" s="3" t="s">
        <v>104</v>
      </c>
      <c r="BL45" s="3" t="s">
        <v>104</v>
      </c>
      <c r="BM45" s="3" t="s">
        <v>104</v>
      </c>
      <c r="BN45" s="3" t="s">
        <v>104</v>
      </c>
      <c r="BO45" s="3" t="s">
        <v>104</v>
      </c>
      <c r="BP45" s="3" t="s">
        <v>104</v>
      </c>
      <c r="BQ45" s="3" t="s">
        <v>104</v>
      </c>
      <c r="BR45" s="3" t="s">
        <v>104</v>
      </c>
      <c r="BS45" s="3" t="s">
        <v>104</v>
      </c>
      <c r="BT45" s="3" t="s">
        <v>104</v>
      </c>
      <c r="BU45" s="3" t="s">
        <v>120</v>
      </c>
      <c r="BV45" s="3" t="s">
        <v>104</v>
      </c>
      <c r="BW45" s="3" t="s">
        <v>104</v>
      </c>
      <c r="BX45" s="3" t="s">
        <v>104</v>
      </c>
      <c r="BY45" s="3" t="s">
        <v>103</v>
      </c>
      <c r="BZ45" s="3">
        <v>2.80528403E8</v>
      </c>
      <c r="CA45" s="8">
        <f>120</f>
        <v>120</v>
      </c>
      <c r="CB45" s="3">
        <v>180.0</v>
      </c>
      <c r="CC45" s="3">
        <v>180.0</v>
      </c>
      <c r="CD45" s="3" t="s">
        <v>86</v>
      </c>
      <c r="CE45" s="8">
        <f>AVERAGE(CA45:CD45)</f>
        <v>160</v>
      </c>
    </row>
    <row r="46">
      <c r="A46" s="4">
        <v>45844.52845798611</v>
      </c>
      <c r="B46" s="9"/>
      <c r="C46" s="3" t="s">
        <v>297</v>
      </c>
      <c r="D46" s="3" t="s">
        <v>297</v>
      </c>
      <c r="F46" s="3" t="s">
        <v>353</v>
      </c>
      <c r="G46" s="3" t="s">
        <v>354</v>
      </c>
      <c r="H46" s="3" t="s">
        <v>127</v>
      </c>
      <c r="I46" s="3" t="s">
        <v>355</v>
      </c>
      <c r="J46" s="3" t="s">
        <v>356</v>
      </c>
      <c r="K46" s="3" t="s">
        <v>92</v>
      </c>
      <c r="L46" s="3" t="s">
        <v>91</v>
      </c>
      <c r="M46" s="3" t="s">
        <v>91</v>
      </c>
      <c r="N46" s="3" t="s">
        <v>92</v>
      </c>
      <c r="O46" s="3" t="s">
        <v>91</v>
      </c>
      <c r="P46" s="3" t="s">
        <v>92</v>
      </c>
      <c r="Q46" s="3" t="s">
        <v>94</v>
      </c>
      <c r="R46" s="3" t="s">
        <v>94</v>
      </c>
      <c r="S46" s="3" t="s">
        <v>94</v>
      </c>
      <c r="T46" s="3" t="s">
        <v>94</v>
      </c>
      <c r="U46" s="3" t="s">
        <v>94</v>
      </c>
      <c r="V46" s="3" t="s">
        <v>151</v>
      </c>
      <c r="W46" s="3" t="s">
        <v>112</v>
      </c>
      <c r="X46" s="3" t="s">
        <v>357</v>
      </c>
      <c r="Y46" s="3" t="s">
        <v>96</v>
      </c>
      <c r="Z46" s="3" t="s">
        <v>97</v>
      </c>
      <c r="AA46" s="3" t="s">
        <v>96</v>
      </c>
      <c r="AB46" s="3" t="s">
        <v>98</v>
      </c>
      <c r="AC46" s="3" t="s">
        <v>98</v>
      </c>
      <c r="AD46" s="3" t="s">
        <v>97</v>
      </c>
      <c r="AE46" s="3" t="s">
        <v>96</v>
      </c>
      <c r="AF46" s="3" t="s">
        <v>96</v>
      </c>
      <c r="AG46" s="3" t="s">
        <v>97</v>
      </c>
      <c r="AH46" s="3" t="s">
        <v>98</v>
      </c>
      <c r="AI46" s="3">
        <v>5.0</v>
      </c>
      <c r="AJ46" s="3">
        <v>2.0</v>
      </c>
      <c r="AK46" s="3">
        <v>1.0</v>
      </c>
      <c r="AL46" s="3">
        <v>1.0</v>
      </c>
      <c r="AM46" s="3">
        <v>3.0</v>
      </c>
      <c r="AN46" s="6" t="s">
        <v>129</v>
      </c>
      <c r="AO46" s="6" t="s">
        <v>100</v>
      </c>
      <c r="AP46" s="6" t="s">
        <v>100</v>
      </c>
      <c r="AQ46" s="3" t="s">
        <v>99</v>
      </c>
      <c r="AR46" s="6" t="s">
        <v>129</v>
      </c>
      <c r="AS46" s="3">
        <v>5.0</v>
      </c>
      <c r="AT46" s="3">
        <v>4.0</v>
      </c>
      <c r="AU46" s="3">
        <v>5.0</v>
      </c>
      <c r="AV46" s="3">
        <v>2.0</v>
      </c>
      <c r="AW46" s="6" t="s">
        <v>117</v>
      </c>
      <c r="AX46" s="6" t="s">
        <v>119</v>
      </c>
      <c r="AY46" s="6" t="s">
        <v>117</v>
      </c>
      <c r="AZ46" s="6" t="s">
        <v>100</v>
      </c>
      <c r="BA46" s="3" t="s">
        <v>102</v>
      </c>
      <c r="BB46" s="3" t="s">
        <v>102</v>
      </c>
      <c r="BC46" s="3" t="s">
        <v>103</v>
      </c>
      <c r="BD46" s="3" t="s">
        <v>102</v>
      </c>
      <c r="BE46" s="3" t="s">
        <v>102</v>
      </c>
      <c r="BF46" s="3" t="s">
        <v>103</v>
      </c>
      <c r="BG46" s="3" t="s">
        <v>103</v>
      </c>
      <c r="BH46" s="3" t="s">
        <v>103</v>
      </c>
      <c r="BI46" s="3" t="s">
        <v>103</v>
      </c>
      <c r="BJ46" s="3" t="s">
        <v>103</v>
      </c>
      <c r="BK46" s="3" t="s">
        <v>103</v>
      </c>
      <c r="BL46" s="3" t="s">
        <v>102</v>
      </c>
      <c r="BM46" s="3" t="s">
        <v>103</v>
      </c>
      <c r="BN46" s="3" t="s">
        <v>102</v>
      </c>
      <c r="BO46" s="3" t="s">
        <v>102</v>
      </c>
      <c r="BP46" s="3" t="s">
        <v>103</v>
      </c>
      <c r="BQ46" s="3" t="s">
        <v>103</v>
      </c>
      <c r="BR46" s="3" t="s">
        <v>103</v>
      </c>
      <c r="BS46" s="3" t="s">
        <v>103</v>
      </c>
      <c r="BT46" s="3" t="s">
        <v>103</v>
      </c>
      <c r="BU46" s="3" t="s">
        <v>102</v>
      </c>
      <c r="BV46" s="3" t="s">
        <v>101</v>
      </c>
      <c r="BW46" s="3" t="s">
        <v>104</v>
      </c>
      <c r="BX46" s="3" t="s">
        <v>104</v>
      </c>
      <c r="BY46" s="3" t="s">
        <v>103</v>
      </c>
      <c r="BZ46" s="3">
        <v>1.3227529E7</v>
      </c>
      <c r="CA46" s="8">
        <f>103+58+22</f>
        <v>183</v>
      </c>
      <c r="CE46" s="3" t="s">
        <v>86</v>
      </c>
    </row>
    <row r="47">
      <c r="A47" s="4">
        <v>45846.65779546296</v>
      </c>
      <c r="B47" s="9"/>
      <c r="C47" s="3" t="s">
        <v>91</v>
      </c>
      <c r="D47" s="3" t="s">
        <v>91</v>
      </c>
      <c r="F47" s="3" t="s">
        <v>358</v>
      </c>
      <c r="G47" s="3" t="s">
        <v>359</v>
      </c>
      <c r="H47" s="3" t="s">
        <v>176</v>
      </c>
      <c r="I47" s="3" t="s">
        <v>111</v>
      </c>
      <c r="J47" s="3" t="s">
        <v>108</v>
      </c>
      <c r="K47" s="3" t="s">
        <v>91</v>
      </c>
      <c r="L47" s="3" t="s">
        <v>91</v>
      </c>
      <c r="M47" s="3" t="s">
        <v>91</v>
      </c>
      <c r="N47" s="3" t="s">
        <v>92</v>
      </c>
      <c r="O47" s="3" t="s">
        <v>91</v>
      </c>
      <c r="P47" s="3" t="s">
        <v>91</v>
      </c>
      <c r="Q47" s="3" t="s">
        <v>93</v>
      </c>
      <c r="R47" s="3" t="s">
        <v>94</v>
      </c>
      <c r="S47" s="3" t="s">
        <v>93</v>
      </c>
      <c r="T47" s="3" t="s">
        <v>94</v>
      </c>
      <c r="U47" s="3" t="s">
        <v>94</v>
      </c>
      <c r="V47" s="3" t="s">
        <v>112</v>
      </c>
      <c r="W47" s="3" t="s">
        <v>151</v>
      </c>
      <c r="X47" s="3" t="s">
        <v>360</v>
      </c>
      <c r="Y47" s="3" t="s">
        <v>96</v>
      </c>
      <c r="Z47" s="3" t="s">
        <v>97</v>
      </c>
      <c r="AA47" s="3" t="s">
        <v>96</v>
      </c>
      <c r="AB47" s="3" t="s">
        <v>97</v>
      </c>
      <c r="AC47" s="3" t="s">
        <v>115</v>
      </c>
      <c r="AD47" s="3" t="s">
        <v>115</v>
      </c>
      <c r="AE47" s="3" t="s">
        <v>115</v>
      </c>
      <c r="AF47" s="3" t="s">
        <v>96</v>
      </c>
      <c r="AG47" s="3" t="s">
        <v>116</v>
      </c>
      <c r="AH47" s="3" t="s">
        <v>96</v>
      </c>
      <c r="AI47" s="3">
        <v>3.0</v>
      </c>
      <c r="AJ47" s="3">
        <v>4.0</v>
      </c>
      <c r="AK47" s="3">
        <v>2.0</v>
      </c>
      <c r="AL47" s="3">
        <v>2.0</v>
      </c>
      <c r="AM47" s="3">
        <v>5.0</v>
      </c>
      <c r="AN47" s="6" t="s">
        <v>100</v>
      </c>
      <c r="AO47" s="6" t="s">
        <v>100</v>
      </c>
      <c r="AP47" s="3" t="s">
        <v>99</v>
      </c>
      <c r="AQ47" s="3" t="s">
        <v>99</v>
      </c>
      <c r="AR47" s="6" t="s">
        <v>100</v>
      </c>
      <c r="AS47" s="3">
        <v>2.0</v>
      </c>
      <c r="AT47" s="3">
        <v>4.0</v>
      </c>
      <c r="AU47" s="3">
        <v>3.0</v>
      </c>
      <c r="AV47" s="3">
        <v>2.0</v>
      </c>
      <c r="AW47" s="6" t="s">
        <v>100</v>
      </c>
      <c r="AX47" s="6" t="s">
        <v>100</v>
      </c>
      <c r="AY47" s="6" t="s">
        <v>100</v>
      </c>
      <c r="AZ47" s="3" t="s">
        <v>99</v>
      </c>
      <c r="BA47" s="3" t="s">
        <v>120</v>
      </c>
      <c r="BB47" s="3" t="s">
        <v>101</v>
      </c>
      <c r="BC47" s="3" t="s">
        <v>102</v>
      </c>
      <c r="BD47" s="3" t="s">
        <v>101</v>
      </c>
      <c r="BE47" s="3" t="s">
        <v>101</v>
      </c>
      <c r="BF47" s="3" t="s">
        <v>120</v>
      </c>
      <c r="BG47" s="3" t="s">
        <v>101</v>
      </c>
      <c r="BH47" s="3" t="s">
        <v>101</v>
      </c>
      <c r="BI47" s="3" t="s">
        <v>101</v>
      </c>
      <c r="BJ47" s="3" t="s">
        <v>101</v>
      </c>
      <c r="BK47" s="3" t="s">
        <v>120</v>
      </c>
      <c r="BL47" s="3" t="s">
        <v>102</v>
      </c>
      <c r="BM47" s="3" t="s">
        <v>102</v>
      </c>
      <c r="BN47" s="3" t="s">
        <v>102</v>
      </c>
      <c r="BO47" s="3" t="s">
        <v>102</v>
      </c>
      <c r="BP47" s="3" t="s">
        <v>101</v>
      </c>
      <c r="BQ47" s="3" t="s">
        <v>101</v>
      </c>
      <c r="BR47" s="3" t="s">
        <v>102</v>
      </c>
      <c r="BS47" s="3" t="s">
        <v>103</v>
      </c>
      <c r="BT47" s="3" t="s">
        <v>102</v>
      </c>
      <c r="BU47" s="3" t="s">
        <v>102</v>
      </c>
      <c r="BV47" s="3" t="s">
        <v>104</v>
      </c>
      <c r="BW47" s="3" t="s">
        <v>104</v>
      </c>
      <c r="BX47" s="3" t="s">
        <v>104</v>
      </c>
      <c r="BY47" s="3" t="s">
        <v>102</v>
      </c>
      <c r="BZ47" s="3">
        <v>3.016527517E9</v>
      </c>
      <c r="CA47" s="3" t="s">
        <v>86</v>
      </c>
      <c r="CB47" s="8">
        <f>1205+302+125+68+49</f>
        <v>1749</v>
      </c>
      <c r="CC47" s="8">
        <f>1138+408+163+121+116</f>
        <v>1946</v>
      </c>
      <c r="CD47" s="8">
        <f>976+573+234+111+84</f>
        <v>1978</v>
      </c>
      <c r="CE47" s="8">
        <f t="shared" ref="CE47:CE48" si="6">AVERAGE(CA47:CD47)</f>
        <v>1891</v>
      </c>
    </row>
    <row r="48">
      <c r="A48" s="4">
        <v>45848.31844942129</v>
      </c>
      <c r="B48" s="9"/>
      <c r="C48" s="3" t="s">
        <v>361</v>
      </c>
      <c r="D48" s="3" t="s">
        <v>362</v>
      </c>
      <c r="F48" s="3" t="s">
        <v>363</v>
      </c>
      <c r="G48" s="3" t="s">
        <v>364</v>
      </c>
      <c r="H48" s="3" t="s">
        <v>317</v>
      </c>
      <c r="I48" s="3" t="s">
        <v>111</v>
      </c>
      <c r="J48" s="3" t="s">
        <v>223</v>
      </c>
      <c r="K48" s="3" t="s">
        <v>91</v>
      </c>
      <c r="L48" s="3" t="s">
        <v>91</v>
      </c>
      <c r="M48" s="3" t="s">
        <v>91</v>
      </c>
      <c r="N48" s="3" t="s">
        <v>92</v>
      </c>
      <c r="O48" s="3" t="s">
        <v>91</v>
      </c>
      <c r="P48" s="3" t="s">
        <v>91</v>
      </c>
      <c r="Q48" s="3" t="s">
        <v>93</v>
      </c>
      <c r="R48" s="3" t="s">
        <v>93</v>
      </c>
      <c r="S48" s="3" t="s">
        <v>93</v>
      </c>
      <c r="T48" s="3" t="s">
        <v>93</v>
      </c>
      <c r="U48" s="3" t="s">
        <v>93</v>
      </c>
      <c r="V48" s="3" t="s">
        <v>151</v>
      </c>
      <c r="W48" s="3" t="s">
        <v>112</v>
      </c>
      <c r="X48" s="3" t="s">
        <v>365</v>
      </c>
      <c r="Y48" s="3" t="s">
        <v>96</v>
      </c>
      <c r="Z48" s="3" t="s">
        <v>98</v>
      </c>
      <c r="AA48" s="3" t="s">
        <v>115</v>
      </c>
      <c r="AB48" s="3" t="s">
        <v>97</v>
      </c>
      <c r="AC48" s="3" t="s">
        <v>116</v>
      </c>
      <c r="AD48" s="3" t="s">
        <v>97</v>
      </c>
      <c r="AE48" s="3" t="s">
        <v>97</v>
      </c>
      <c r="AF48" s="3" t="s">
        <v>115</v>
      </c>
      <c r="AG48" s="3" t="s">
        <v>116</v>
      </c>
      <c r="AH48" s="3" t="s">
        <v>98</v>
      </c>
      <c r="AI48" s="3">
        <v>7.0</v>
      </c>
      <c r="AJ48" s="3">
        <v>7.0</v>
      </c>
      <c r="AK48" s="3">
        <v>7.0</v>
      </c>
      <c r="AL48" s="3">
        <v>7.0</v>
      </c>
      <c r="AM48" s="3">
        <v>7.0</v>
      </c>
      <c r="AN48" s="6" t="s">
        <v>129</v>
      </c>
      <c r="AO48" s="6" t="s">
        <v>100</v>
      </c>
      <c r="AP48" s="6" t="s">
        <v>100</v>
      </c>
      <c r="AQ48" s="6" t="s">
        <v>100</v>
      </c>
      <c r="AR48" s="6" t="s">
        <v>100</v>
      </c>
      <c r="AS48" s="3">
        <v>2.0</v>
      </c>
      <c r="AT48" s="3">
        <v>3.0</v>
      </c>
      <c r="AU48" s="3">
        <v>3.0</v>
      </c>
      <c r="AV48" s="3">
        <v>2.0</v>
      </c>
      <c r="AW48" s="6" t="s">
        <v>100</v>
      </c>
      <c r="AX48" s="6" t="s">
        <v>129</v>
      </c>
      <c r="AY48" s="6" t="s">
        <v>129</v>
      </c>
      <c r="AZ48" s="6" t="s">
        <v>100</v>
      </c>
      <c r="BA48" s="3" t="s">
        <v>101</v>
      </c>
      <c r="BB48" s="3" t="s">
        <v>102</v>
      </c>
      <c r="BC48" s="3" t="s">
        <v>102</v>
      </c>
      <c r="BD48" s="3" t="s">
        <v>102</v>
      </c>
      <c r="BE48" s="3" t="s">
        <v>102</v>
      </c>
      <c r="BF48" s="3" t="s">
        <v>103</v>
      </c>
      <c r="BG48" s="3" t="s">
        <v>103</v>
      </c>
      <c r="BH48" s="3" t="s">
        <v>103</v>
      </c>
      <c r="BI48" s="3" t="s">
        <v>103</v>
      </c>
      <c r="BJ48" s="3" t="s">
        <v>103</v>
      </c>
      <c r="BK48" s="3" t="s">
        <v>103</v>
      </c>
      <c r="BL48" s="3" t="s">
        <v>102</v>
      </c>
      <c r="BM48" s="3" t="s">
        <v>103</v>
      </c>
      <c r="BN48" s="3" t="s">
        <v>103</v>
      </c>
      <c r="BO48" s="3" t="s">
        <v>103</v>
      </c>
      <c r="BP48" s="3" t="s">
        <v>103</v>
      </c>
      <c r="BQ48" s="3" t="s">
        <v>103</v>
      </c>
      <c r="BR48" s="3" t="s">
        <v>102</v>
      </c>
      <c r="BS48" s="3" t="s">
        <v>103</v>
      </c>
      <c r="BT48" s="3" t="s">
        <v>103</v>
      </c>
      <c r="BU48" s="3" t="s">
        <v>103</v>
      </c>
      <c r="BV48" s="3" t="s">
        <v>104</v>
      </c>
      <c r="BW48" s="3" t="s">
        <v>104</v>
      </c>
      <c r="BX48" s="3" t="s">
        <v>104</v>
      </c>
      <c r="BY48" s="3" t="s">
        <v>104</v>
      </c>
      <c r="BZ48" s="3">
        <v>1.311427292E9</v>
      </c>
      <c r="CA48" s="3">
        <v>303.0</v>
      </c>
      <c r="CB48" s="3">
        <v>407.0</v>
      </c>
      <c r="CC48" s="3">
        <v>113.0</v>
      </c>
      <c r="CD48" s="3">
        <v>207.0</v>
      </c>
      <c r="CE48" s="8">
        <f t="shared" si="6"/>
        <v>257.5</v>
      </c>
    </row>
    <row r="49">
      <c r="A49" s="4">
        <v>45849.31570640046</v>
      </c>
      <c r="B49" s="10"/>
      <c r="C49" s="3" t="s">
        <v>91</v>
      </c>
      <c r="D49" s="3" t="s">
        <v>91</v>
      </c>
      <c r="F49" s="3" t="s">
        <v>366</v>
      </c>
      <c r="G49" s="3" t="s">
        <v>367</v>
      </c>
      <c r="H49" s="3" t="s">
        <v>141</v>
      </c>
      <c r="I49" s="3" t="s">
        <v>111</v>
      </c>
      <c r="J49" s="3" t="s">
        <v>108</v>
      </c>
      <c r="K49" s="3" t="s">
        <v>91</v>
      </c>
      <c r="L49" s="3" t="s">
        <v>91</v>
      </c>
      <c r="M49" s="3" t="s">
        <v>91</v>
      </c>
      <c r="N49" s="3" t="s">
        <v>92</v>
      </c>
      <c r="O49" s="3" t="s">
        <v>91</v>
      </c>
      <c r="P49" s="3" t="s">
        <v>91</v>
      </c>
      <c r="Q49" s="3" t="s">
        <v>93</v>
      </c>
      <c r="R49" s="3" t="s">
        <v>93</v>
      </c>
      <c r="S49" s="3" t="s">
        <v>93</v>
      </c>
      <c r="T49" s="3" t="s">
        <v>93</v>
      </c>
      <c r="U49" s="3" t="s">
        <v>93</v>
      </c>
      <c r="V49" s="3" t="s">
        <v>112</v>
      </c>
      <c r="W49" s="3" t="s">
        <v>112</v>
      </c>
      <c r="Y49" s="3" t="s">
        <v>96</v>
      </c>
      <c r="Z49" s="3" t="s">
        <v>115</v>
      </c>
      <c r="AA49" s="3" t="s">
        <v>96</v>
      </c>
      <c r="AB49" s="3" t="s">
        <v>115</v>
      </c>
      <c r="AC49" s="3" t="s">
        <v>98</v>
      </c>
      <c r="AD49" s="3" t="s">
        <v>96</v>
      </c>
      <c r="AE49" s="3" t="s">
        <v>96</v>
      </c>
      <c r="AF49" s="3" t="s">
        <v>96</v>
      </c>
      <c r="AG49" s="3" t="s">
        <v>97</v>
      </c>
      <c r="AH49" s="3" t="s">
        <v>96</v>
      </c>
      <c r="AI49" s="3">
        <v>7.0</v>
      </c>
      <c r="AJ49" s="3">
        <v>7.0</v>
      </c>
      <c r="AK49" s="3">
        <v>7.0</v>
      </c>
      <c r="AL49" s="3">
        <v>7.0</v>
      </c>
      <c r="AM49" s="3">
        <v>7.0</v>
      </c>
      <c r="AN49" s="6" t="s">
        <v>117</v>
      </c>
      <c r="AO49" s="3" t="s">
        <v>118</v>
      </c>
      <c r="AP49" s="6" t="s">
        <v>119</v>
      </c>
      <c r="AQ49" s="6" t="s">
        <v>119</v>
      </c>
      <c r="AR49" s="6" t="s">
        <v>119</v>
      </c>
      <c r="AS49" s="3">
        <v>7.0</v>
      </c>
      <c r="AT49" s="3">
        <v>7.0</v>
      </c>
      <c r="AU49" s="3">
        <v>7.0</v>
      </c>
      <c r="AV49" s="3">
        <v>7.0</v>
      </c>
      <c r="AW49" s="6" t="s">
        <v>129</v>
      </c>
      <c r="AX49" s="6" t="s">
        <v>100</v>
      </c>
      <c r="AY49" s="6" t="s">
        <v>129</v>
      </c>
      <c r="AZ49" s="6" t="s">
        <v>129</v>
      </c>
      <c r="BA49" s="3" t="s">
        <v>101</v>
      </c>
      <c r="BB49" s="3" t="s">
        <v>101</v>
      </c>
      <c r="BC49" s="3" t="s">
        <v>101</v>
      </c>
      <c r="BD49" s="3" t="s">
        <v>120</v>
      </c>
      <c r="BE49" s="3" t="s">
        <v>120</v>
      </c>
      <c r="BF49" s="3" t="s">
        <v>101</v>
      </c>
      <c r="BG49" s="3" t="s">
        <v>101</v>
      </c>
      <c r="BH49" s="3" t="s">
        <v>102</v>
      </c>
      <c r="BI49" s="3" t="s">
        <v>101</v>
      </c>
      <c r="BJ49" s="3" t="s">
        <v>101</v>
      </c>
      <c r="BK49" s="3" t="s">
        <v>101</v>
      </c>
      <c r="BL49" s="3" t="s">
        <v>101</v>
      </c>
      <c r="BM49" s="3" t="s">
        <v>102</v>
      </c>
      <c r="BN49" s="3" t="s">
        <v>101</v>
      </c>
      <c r="BO49" s="3" t="s">
        <v>120</v>
      </c>
      <c r="BP49" s="3" t="s">
        <v>101</v>
      </c>
      <c r="BQ49" s="3" t="s">
        <v>101</v>
      </c>
      <c r="BR49" s="3" t="s">
        <v>101</v>
      </c>
      <c r="BS49" s="3" t="s">
        <v>120</v>
      </c>
      <c r="BT49" s="3" t="s">
        <v>120</v>
      </c>
      <c r="BU49" s="3" t="s">
        <v>120</v>
      </c>
      <c r="BV49" s="3" t="s">
        <v>120</v>
      </c>
      <c r="BW49" s="3" t="s">
        <v>104</v>
      </c>
      <c r="BX49" s="3" t="s">
        <v>104</v>
      </c>
      <c r="BY49" s="3" t="s">
        <v>120</v>
      </c>
      <c r="BZ49" s="3">
        <v>6.5142741E8</v>
      </c>
    </row>
    <row r="50">
      <c r="A50" s="4">
        <v>45850.71444797453</v>
      </c>
      <c r="B50" s="9"/>
      <c r="C50" s="3" t="s">
        <v>368</v>
      </c>
      <c r="D50" s="3" t="s">
        <v>368</v>
      </c>
      <c r="F50" s="3" t="s">
        <v>369</v>
      </c>
      <c r="G50" s="3" t="s">
        <v>370</v>
      </c>
      <c r="H50" s="3" t="s">
        <v>317</v>
      </c>
      <c r="I50" s="3" t="s">
        <v>111</v>
      </c>
      <c r="J50" s="3" t="s">
        <v>108</v>
      </c>
      <c r="K50" s="3" t="s">
        <v>91</v>
      </c>
      <c r="L50" s="3" t="s">
        <v>91</v>
      </c>
      <c r="M50" s="3" t="s">
        <v>91</v>
      </c>
      <c r="N50" s="3" t="s">
        <v>92</v>
      </c>
      <c r="O50" s="3" t="s">
        <v>91</v>
      </c>
      <c r="P50" s="3" t="s">
        <v>91</v>
      </c>
      <c r="Q50" s="3" t="s">
        <v>93</v>
      </c>
      <c r="R50" s="3" t="s">
        <v>93</v>
      </c>
      <c r="S50" s="3" t="s">
        <v>93</v>
      </c>
      <c r="T50" s="3" t="s">
        <v>94</v>
      </c>
      <c r="U50" s="3" t="s">
        <v>166</v>
      </c>
      <c r="V50" s="3" t="s">
        <v>107</v>
      </c>
      <c r="W50" s="3" t="s">
        <v>112</v>
      </c>
      <c r="X50" s="3" t="s">
        <v>371</v>
      </c>
      <c r="Y50" s="3" t="s">
        <v>96</v>
      </c>
      <c r="Z50" s="3" t="s">
        <v>98</v>
      </c>
      <c r="AA50" s="3" t="s">
        <v>115</v>
      </c>
      <c r="AB50" s="3" t="s">
        <v>98</v>
      </c>
      <c r="AC50" s="3" t="s">
        <v>98</v>
      </c>
      <c r="AD50" s="3" t="s">
        <v>98</v>
      </c>
      <c r="AE50" s="3" t="s">
        <v>115</v>
      </c>
      <c r="AF50" s="3" t="s">
        <v>98</v>
      </c>
      <c r="AG50" s="3" t="s">
        <v>98</v>
      </c>
      <c r="AH50" s="3" t="s">
        <v>98</v>
      </c>
      <c r="AI50" s="3">
        <v>0.0</v>
      </c>
      <c r="AJ50" s="3">
        <v>2.0</v>
      </c>
      <c r="AK50" s="3">
        <v>1.0</v>
      </c>
      <c r="AL50" s="3">
        <v>0.0</v>
      </c>
      <c r="AM50" s="3">
        <v>3.0</v>
      </c>
      <c r="AN50" s="3" t="s">
        <v>99</v>
      </c>
      <c r="AO50" s="6" t="s">
        <v>129</v>
      </c>
      <c r="AP50" s="3" t="s">
        <v>99</v>
      </c>
      <c r="AQ50" s="3" t="s">
        <v>99</v>
      </c>
      <c r="AR50" s="3" t="s">
        <v>99</v>
      </c>
      <c r="AS50" s="3">
        <v>2.0</v>
      </c>
      <c r="AT50" s="3">
        <v>3.0</v>
      </c>
      <c r="AU50" s="3">
        <v>3.0</v>
      </c>
      <c r="AV50" s="3">
        <v>1.0</v>
      </c>
      <c r="AW50" s="3" t="s">
        <v>99</v>
      </c>
      <c r="AX50" s="3" t="s">
        <v>99</v>
      </c>
      <c r="AY50" s="6" t="s">
        <v>100</v>
      </c>
      <c r="AZ50" s="3" t="s">
        <v>99</v>
      </c>
      <c r="BA50" s="3" t="s">
        <v>101</v>
      </c>
      <c r="BB50" s="3" t="s">
        <v>102</v>
      </c>
      <c r="BC50" s="3" t="s">
        <v>102</v>
      </c>
      <c r="BD50" s="3" t="s">
        <v>101</v>
      </c>
      <c r="BE50" s="3" t="s">
        <v>102</v>
      </c>
      <c r="BF50" s="3" t="s">
        <v>102</v>
      </c>
      <c r="BG50" s="3" t="s">
        <v>102</v>
      </c>
      <c r="BH50" s="3" t="s">
        <v>103</v>
      </c>
      <c r="BI50" s="3" t="s">
        <v>102</v>
      </c>
      <c r="BJ50" s="3" t="s">
        <v>102</v>
      </c>
      <c r="BK50" s="3" t="s">
        <v>102</v>
      </c>
      <c r="BL50" s="3" t="s">
        <v>102</v>
      </c>
      <c r="BM50" s="3" t="s">
        <v>103</v>
      </c>
      <c r="BN50" s="3" t="s">
        <v>102</v>
      </c>
      <c r="BO50" s="3" t="s">
        <v>102</v>
      </c>
      <c r="BP50" s="3" t="s">
        <v>102</v>
      </c>
      <c r="BQ50" s="3" t="s">
        <v>103</v>
      </c>
      <c r="BR50" s="3" t="s">
        <v>103</v>
      </c>
      <c r="BS50" s="3" t="s">
        <v>103</v>
      </c>
      <c r="BT50" s="3" t="s">
        <v>102</v>
      </c>
      <c r="BU50" s="3" t="s">
        <v>120</v>
      </c>
      <c r="BV50" s="3" t="s">
        <v>120</v>
      </c>
      <c r="BW50" s="3" t="s">
        <v>104</v>
      </c>
      <c r="BX50" s="3" t="s">
        <v>104</v>
      </c>
      <c r="BY50" s="3" t="s">
        <v>103</v>
      </c>
      <c r="BZ50" s="3">
        <v>5.1627513E7</v>
      </c>
      <c r="CA50" s="3" t="s">
        <v>86</v>
      </c>
      <c r="CB50" s="8">
        <f>639+321+278+189+38</f>
        <v>1465</v>
      </c>
      <c r="CC50" s="8">
        <f>547+594+154+130+13</f>
        <v>1438</v>
      </c>
      <c r="CD50" s="8">
        <f>931+561+260+197+27</f>
        <v>1976</v>
      </c>
      <c r="CE50" s="8">
        <f>AVERAGE(CA50:CD50)</f>
        <v>1626.333333</v>
      </c>
    </row>
    <row r="51">
      <c r="A51" s="4">
        <v>45852.86620200232</v>
      </c>
      <c r="B51" s="10"/>
      <c r="C51" s="3" t="s">
        <v>91</v>
      </c>
      <c r="D51" s="3" t="s">
        <v>91</v>
      </c>
      <c r="F51" s="3" t="s">
        <v>372</v>
      </c>
      <c r="G51" s="3" t="s">
        <v>373</v>
      </c>
      <c r="H51" s="3" t="s">
        <v>127</v>
      </c>
      <c r="I51" s="3" t="s">
        <v>111</v>
      </c>
      <c r="J51" s="3" t="s">
        <v>223</v>
      </c>
      <c r="K51" s="3" t="s">
        <v>91</v>
      </c>
      <c r="L51" s="3" t="s">
        <v>91</v>
      </c>
      <c r="M51" s="3" t="s">
        <v>91</v>
      </c>
      <c r="N51" s="3" t="s">
        <v>92</v>
      </c>
      <c r="O51" s="3" t="s">
        <v>91</v>
      </c>
      <c r="P51" s="3" t="s">
        <v>91</v>
      </c>
      <c r="Q51" s="3" t="s">
        <v>94</v>
      </c>
      <c r="R51" s="3" t="s">
        <v>93</v>
      </c>
      <c r="S51" s="3" t="s">
        <v>93</v>
      </c>
      <c r="T51" s="3" t="s">
        <v>93</v>
      </c>
      <c r="U51" s="3" t="s">
        <v>93</v>
      </c>
      <c r="V51" s="3" t="s">
        <v>151</v>
      </c>
      <c r="W51" s="3" t="s">
        <v>112</v>
      </c>
      <c r="Y51" s="3" t="s">
        <v>96</v>
      </c>
      <c r="Z51" s="3" t="s">
        <v>115</v>
      </c>
      <c r="AA51" s="3" t="s">
        <v>96</v>
      </c>
      <c r="AB51" s="3" t="s">
        <v>98</v>
      </c>
      <c r="AC51" s="3" t="s">
        <v>98</v>
      </c>
      <c r="AD51" s="3" t="s">
        <v>96</v>
      </c>
      <c r="AE51" s="3" t="s">
        <v>96</v>
      </c>
      <c r="AF51" s="3" t="s">
        <v>97</v>
      </c>
      <c r="AG51" s="3" t="s">
        <v>98</v>
      </c>
      <c r="AH51" s="3" t="s">
        <v>96</v>
      </c>
      <c r="AI51" s="3">
        <v>3.0</v>
      </c>
      <c r="AJ51" s="3">
        <v>2.0</v>
      </c>
      <c r="AK51" s="3">
        <v>7.0</v>
      </c>
      <c r="AL51" s="3">
        <v>6.0</v>
      </c>
      <c r="AM51" s="3">
        <v>7.0</v>
      </c>
      <c r="AN51" s="6" t="s">
        <v>100</v>
      </c>
      <c r="AO51" s="3" t="s">
        <v>99</v>
      </c>
      <c r="AP51" s="6" t="s">
        <v>129</v>
      </c>
      <c r="AQ51" s="6" t="s">
        <v>100</v>
      </c>
      <c r="AR51" s="6" t="s">
        <v>129</v>
      </c>
      <c r="AS51" s="3">
        <v>3.0</v>
      </c>
      <c r="AT51" s="3">
        <v>5.0</v>
      </c>
      <c r="AU51" s="3">
        <v>6.0</v>
      </c>
      <c r="AV51" s="3">
        <v>6.0</v>
      </c>
      <c r="AW51" s="3" t="s">
        <v>99</v>
      </c>
      <c r="AX51" s="6" t="s">
        <v>100</v>
      </c>
      <c r="AY51" s="6" t="s">
        <v>100</v>
      </c>
      <c r="AZ51" s="6" t="s">
        <v>100</v>
      </c>
      <c r="BA51" s="3" t="s">
        <v>120</v>
      </c>
      <c r="BB51" s="3" t="s">
        <v>101</v>
      </c>
      <c r="BC51" s="3" t="s">
        <v>102</v>
      </c>
      <c r="BD51" s="3" t="s">
        <v>101</v>
      </c>
      <c r="BE51" s="3" t="s">
        <v>101</v>
      </c>
      <c r="BF51" s="3" t="s">
        <v>101</v>
      </c>
      <c r="BG51" s="3" t="s">
        <v>101</v>
      </c>
      <c r="BH51" s="3" t="s">
        <v>102</v>
      </c>
      <c r="BI51" s="3" t="s">
        <v>102</v>
      </c>
      <c r="BJ51" s="3" t="s">
        <v>102</v>
      </c>
      <c r="BK51" s="3" t="s">
        <v>102</v>
      </c>
      <c r="BL51" s="3" t="s">
        <v>103</v>
      </c>
      <c r="BM51" s="3" t="s">
        <v>103</v>
      </c>
      <c r="BN51" s="3" t="s">
        <v>102</v>
      </c>
      <c r="BO51" s="3" t="s">
        <v>102</v>
      </c>
      <c r="BP51" s="3" t="s">
        <v>102</v>
      </c>
      <c r="BQ51" s="3" t="s">
        <v>102</v>
      </c>
      <c r="BR51" s="3" t="s">
        <v>101</v>
      </c>
      <c r="BS51" s="3" t="s">
        <v>102</v>
      </c>
      <c r="BT51" s="3" t="s">
        <v>102</v>
      </c>
      <c r="BU51" s="3" t="s">
        <v>104</v>
      </c>
      <c r="BV51" s="3" t="s">
        <v>104</v>
      </c>
      <c r="BW51" s="3" t="s">
        <v>104</v>
      </c>
      <c r="BX51" s="3" t="s">
        <v>104</v>
      </c>
      <c r="BY51" s="3" t="s">
        <v>104</v>
      </c>
      <c r="BZ51" s="3">
        <v>9.0427713E7</v>
      </c>
    </row>
    <row r="52">
      <c r="A52" s="4">
        <v>45860.617359027776</v>
      </c>
      <c r="B52" s="10"/>
      <c r="C52" s="3" t="s">
        <v>297</v>
      </c>
      <c r="D52" s="3" t="s">
        <v>297</v>
      </c>
      <c r="F52" s="3" t="s">
        <v>374</v>
      </c>
      <c r="G52" s="3" t="s">
        <v>375</v>
      </c>
      <c r="H52" s="3" t="s">
        <v>141</v>
      </c>
      <c r="I52" s="3" t="s">
        <v>111</v>
      </c>
      <c r="J52" s="3" t="s">
        <v>86</v>
      </c>
      <c r="K52" s="3" t="s">
        <v>91</v>
      </c>
      <c r="L52" s="3" t="s">
        <v>91</v>
      </c>
      <c r="M52" s="3" t="s">
        <v>91</v>
      </c>
      <c r="N52" s="3" t="s">
        <v>92</v>
      </c>
      <c r="O52" s="3" t="s">
        <v>91</v>
      </c>
      <c r="P52" s="3" t="s">
        <v>91</v>
      </c>
      <c r="Q52" s="3" t="s">
        <v>93</v>
      </c>
      <c r="R52" s="3" t="s">
        <v>93</v>
      </c>
      <c r="S52" s="3" t="s">
        <v>93</v>
      </c>
      <c r="T52" s="3" t="s">
        <v>93</v>
      </c>
      <c r="U52" s="3" t="s">
        <v>93</v>
      </c>
      <c r="V52" s="3" t="s">
        <v>107</v>
      </c>
      <c r="W52" s="3" t="s">
        <v>112</v>
      </c>
      <c r="Y52" s="3" t="s">
        <v>96</v>
      </c>
      <c r="Z52" s="3" t="s">
        <v>115</v>
      </c>
      <c r="AA52" s="3" t="s">
        <v>96</v>
      </c>
      <c r="AB52" s="3" t="s">
        <v>116</v>
      </c>
      <c r="AC52" s="3" t="s">
        <v>115</v>
      </c>
      <c r="AD52" s="3" t="s">
        <v>96</v>
      </c>
      <c r="AE52" s="3" t="s">
        <v>115</v>
      </c>
      <c r="AF52" s="3" t="s">
        <v>115</v>
      </c>
      <c r="AG52" s="3" t="s">
        <v>116</v>
      </c>
      <c r="AH52" s="3" t="s">
        <v>96</v>
      </c>
      <c r="AI52" s="3">
        <v>3.0</v>
      </c>
      <c r="AJ52" s="3">
        <v>4.0</v>
      </c>
      <c r="AK52" s="3">
        <v>3.0</v>
      </c>
      <c r="AL52" s="3">
        <v>0.0</v>
      </c>
      <c r="AM52" s="3">
        <v>3.0</v>
      </c>
      <c r="AN52" s="6" t="s">
        <v>129</v>
      </c>
      <c r="AO52" s="6" t="s">
        <v>119</v>
      </c>
      <c r="AP52" s="6" t="s">
        <v>100</v>
      </c>
      <c r="AQ52" s="3" t="s">
        <v>99</v>
      </c>
      <c r="AR52" s="6" t="s">
        <v>129</v>
      </c>
      <c r="AS52" s="3">
        <v>3.0</v>
      </c>
      <c r="AT52" s="3">
        <v>2.0</v>
      </c>
      <c r="AU52" s="3">
        <v>3.0</v>
      </c>
      <c r="AV52" s="3">
        <v>1.0</v>
      </c>
      <c r="AW52" s="6" t="s">
        <v>129</v>
      </c>
      <c r="AX52" s="6" t="s">
        <v>129</v>
      </c>
      <c r="AY52" s="6" t="s">
        <v>129</v>
      </c>
      <c r="AZ52" s="6" t="s">
        <v>100</v>
      </c>
      <c r="BA52" s="3" t="s">
        <v>120</v>
      </c>
      <c r="BB52" s="3" t="s">
        <v>101</v>
      </c>
      <c r="BC52" s="3" t="s">
        <v>120</v>
      </c>
      <c r="BD52" s="3" t="s">
        <v>120</v>
      </c>
      <c r="BE52" s="3" t="s">
        <v>120</v>
      </c>
      <c r="BF52" s="3" t="s">
        <v>103</v>
      </c>
      <c r="BG52" s="3" t="s">
        <v>103</v>
      </c>
      <c r="BH52" s="3" t="s">
        <v>103</v>
      </c>
      <c r="BI52" s="3" t="s">
        <v>103</v>
      </c>
      <c r="BJ52" s="3" t="s">
        <v>103</v>
      </c>
      <c r="BK52" s="3" t="s">
        <v>120</v>
      </c>
      <c r="BL52" s="3" t="s">
        <v>120</v>
      </c>
      <c r="BM52" s="3" t="s">
        <v>120</v>
      </c>
      <c r="BN52" s="3" t="s">
        <v>120</v>
      </c>
      <c r="BO52" s="3" t="s">
        <v>120</v>
      </c>
      <c r="BP52" s="3" t="s">
        <v>102</v>
      </c>
      <c r="BQ52" s="3" t="s">
        <v>102</v>
      </c>
      <c r="BR52" s="3" t="s">
        <v>102</v>
      </c>
      <c r="BS52" s="3" t="s">
        <v>102</v>
      </c>
      <c r="BT52" s="3" t="s">
        <v>102</v>
      </c>
      <c r="BU52" s="3" t="s">
        <v>120</v>
      </c>
      <c r="BV52" s="3" t="s">
        <v>104</v>
      </c>
      <c r="BW52" s="3" t="s">
        <v>120</v>
      </c>
      <c r="BX52" s="3" t="s">
        <v>120</v>
      </c>
      <c r="BY52" s="3" t="s">
        <v>101</v>
      </c>
      <c r="BZ52" s="3">
        <v>3009.0</v>
      </c>
    </row>
    <row r="53">
      <c r="A53" s="4">
        <v>45860.623097233794</v>
      </c>
      <c r="B53" s="10"/>
      <c r="C53" s="3" t="s">
        <v>297</v>
      </c>
      <c r="D53" s="3" t="s">
        <v>297</v>
      </c>
      <c r="F53" s="3" t="s">
        <v>376</v>
      </c>
      <c r="G53" s="3" t="s">
        <v>377</v>
      </c>
      <c r="H53" s="3" t="s">
        <v>176</v>
      </c>
      <c r="I53" s="3" t="s">
        <v>111</v>
      </c>
      <c r="J53" s="3" t="s">
        <v>86</v>
      </c>
      <c r="K53" s="3" t="s">
        <v>91</v>
      </c>
      <c r="L53" s="3" t="s">
        <v>91</v>
      </c>
      <c r="M53" s="3" t="s">
        <v>91</v>
      </c>
      <c r="N53" s="3" t="s">
        <v>92</v>
      </c>
      <c r="O53" s="3" t="s">
        <v>91</v>
      </c>
      <c r="P53" s="3" t="s">
        <v>91</v>
      </c>
      <c r="Q53" s="3" t="s">
        <v>93</v>
      </c>
      <c r="R53" s="3" t="s">
        <v>93</v>
      </c>
      <c r="S53" s="3" t="s">
        <v>166</v>
      </c>
      <c r="T53" s="3" t="s">
        <v>93</v>
      </c>
      <c r="U53" s="3" t="s">
        <v>93</v>
      </c>
      <c r="V53" s="3" t="s">
        <v>151</v>
      </c>
      <c r="W53" s="3" t="s">
        <v>112</v>
      </c>
      <c r="Y53" s="3" t="s">
        <v>115</v>
      </c>
      <c r="Z53" s="3" t="s">
        <v>97</v>
      </c>
      <c r="AA53" s="3" t="s">
        <v>96</v>
      </c>
      <c r="AB53" s="3" t="s">
        <v>98</v>
      </c>
      <c r="AC53" s="3" t="s">
        <v>98</v>
      </c>
      <c r="AD53" s="3" t="s">
        <v>115</v>
      </c>
      <c r="AE53" s="3" t="s">
        <v>98</v>
      </c>
      <c r="AF53" s="3" t="s">
        <v>116</v>
      </c>
      <c r="AG53" s="3" t="s">
        <v>116</v>
      </c>
      <c r="AH53" s="3" t="s">
        <v>116</v>
      </c>
      <c r="AI53" s="3">
        <v>2.0</v>
      </c>
      <c r="AJ53" s="3">
        <v>0.0</v>
      </c>
      <c r="AK53" s="3">
        <v>3.0</v>
      </c>
      <c r="AL53" s="3">
        <v>0.0</v>
      </c>
      <c r="AM53" s="3">
        <v>5.0</v>
      </c>
      <c r="AN53" s="6" t="s">
        <v>100</v>
      </c>
      <c r="AO53" s="3" t="s">
        <v>99</v>
      </c>
      <c r="AP53" s="6" t="s">
        <v>129</v>
      </c>
      <c r="AQ53" s="3" t="s">
        <v>99</v>
      </c>
      <c r="AR53" s="3" t="s">
        <v>99</v>
      </c>
      <c r="AS53" s="3">
        <v>1.0</v>
      </c>
      <c r="AT53" s="3">
        <v>3.0</v>
      </c>
      <c r="AU53" s="3">
        <v>7.0</v>
      </c>
      <c r="AV53" s="3">
        <v>1.0</v>
      </c>
      <c r="AW53" s="3" t="s">
        <v>99</v>
      </c>
      <c r="AX53" s="3" t="s">
        <v>99</v>
      </c>
      <c r="AY53" s="6" t="s">
        <v>119</v>
      </c>
      <c r="AZ53" s="3" t="s">
        <v>99</v>
      </c>
      <c r="BA53" s="3" t="s">
        <v>120</v>
      </c>
      <c r="BB53" s="3" t="s">
        <v>101</v>
      </c>
      <c r="BC53" s="3" t="s">
        <v>102</v>
      </c>
      <c r="BD53" s="3" t="s">
        <v>120</v>
      </c>
      <c r="BE53" s="3" t="s">
        <v>120</v>
      </c>
      <c r="BF53" s="3" t="s">
        <v>120</v>
      </c>
      <c r="BG53" s="3" t="s">
        <v>101</v>
      </c>
      <c r="BH53" s="3" t="s">
        <v>101</v>
      </c>
      <c r="BI53" s="3" t="s">
        <v>101</v>
      </c>
      <c r="BJ53" s="3" t="s">
        <v>120</v>
      </c>
      <c r="BK53" s="3" t="s">
        <v>101</v>
      </c>
      <c r="BL53" s="3" t="s">
        <v>102</v>
      </c>
      <c r="BM53" s="3" t="s">
        <v>102</v>
      </c>
      <c r="BN53" s="3" t="s">
        <v>101</v>
      </c>
      <c r="BO53" s="3" t="s">
        <v>101</v>
      </c>
      <c r="BP53" s="3" t="s">
        <v>120</v>
      </c>
      <c r="BQ53" s="3" t="s">
        <v>101</v>
      </c>
      <c r="BR53" s="3" t="s">
        <v>101</v>
      </c>
      <c r="BS53" s="3" t="s">
        <v>102</v>
      </c>
      <c r="BT53" s="3" t="s">
        <v>101</v>
      </c>
      <c r="BU53" s="3" t="s">
        <v>104</v>
      </c>
      <c r="BV53" s="3" t="s">
        <v>120</v>
      </c>
      <c r="BW53" s="3" t="s">
        <v>104</v>
      </c>
      <c r="BX53" s="3" t="s">
        <v>104</v>
      </c>
      <c r="BY53" s="3" t="s">
        <v>104</v>
      </c>
      <c r="BZ53" s="3">
        <v>1.53027023E8</v>
      </c>
    </row>
    <row r="54">
      <c r="A54" s="4">
        <v>45860.62487366898</v>
      </c>
      <c r="B54" s="10"/>
      <c r="C54" s="3" t="s">
        <v>91</v>
      </c>
      <c r="D54" s="3" t="s">
        <v>91</v>
      </c>
      <c r="F54" s="3" t="s">
        <v>216</v>
      </c>
      <c r="G54" s="3" t="s">
        <v>378</v>
      </c>
      <c r="H54" s="3" t="s">
        <v>141</v>
      </c>
      <c r="I54" s="3" t="s">
        <v>111</v>
      </c>
      <c r="J54" s="3" t="s">
        <v>108</v>
      </c>
      <c r="K54" s="3" t="s">
        <v>91</v>
      </c>
      <c r="L54" s="3" t="s">
        <v>91</v>
      </c>
      <c r="M54" s="3" t="s">
        <v>91</v>
      </c>
      <c r="N54" s="3" t="s">
        <v>91</v>
      </c>
      <c r="O54" s="3" t="s">
        <v>91</v>
      </c>
      <c r="P54" s="3" t="s">
        <v>91</v>
      </c>
      <c r="Q54" s="3" t="s">
        <v>93</v>
      </c>
      <c r="R54" s="3" t="s">
        <v>93</v>
      </c>
      <c r="S54" s="3" t="s">
        <v>94</v>
      </c>
      <c r="T54" s="3" t="s">
        <v>94</v>
      </c>
      <c r="U54" s="3" t="s">
        <v>94</v>
      </c>
      <c r="V54" s="3" t="s">
        <v>112</v>
      </c>
      <c r="W54" s="3" t="s">
        <v>112</v>
      </c>
      <c r="Y54" s="3" t="s">
        <v>115</v>
      </c>
      <c r="Z54" s="3" t="s">
        <v>97</v>
      </c>
      <c r="AA54" s="3" t="s">
        <v>115</v>
      </c>
      <c r="AB54" s="3" t="s">
        <v>98</v>
      </c>
      <c r="AC54" s="3" t="s">
        <v>98</v>
      </c>
      <c r="AD54" s="3" t="s">
        <v>97</v>
      </c>
      <c r="AE54" s="3" t="s">
        <v>115</v>
      </c>
      <c r="AF54" s="3" t="s">
        <v>98</v>
      </c>
      <c r="AG54" s="3" t="s">
        <v>98</v>
      </c>
      <c r="AH54" s="3" t="s">
        <v>98</v>
      </c>
      <c r="AI54" s="3">
        <v>4.0</v>
      </c>
      <c r="AJ54" s="3">
        <v>2.0</v>
      </c>
      <c r="AK54" s="3">
        <v>4.0</v>
      </c>
      <c r="AL54" s="3">
        <v>0.0</v>
      </c>
      <c r="AM54" s="3">
        <v>4.0</v>
      </c>
      <c r="AN54" s="6" t="s">
        <v>119</v>
      </c>
      <c r="AO54" s="3" t="s">
        <v>99</v>
      </c>
      <c r="AP54" s="3" t="s">
        <v>99</v>
      </c>
      <c r="AQ54" s="3" t="s">
        <v>99</v>
      </c>
      <c r="AR54" s="3" t="s">
        <v>99</v>
      </c>
      <c r="AS54" s="3">
        <v>3.0</v>
      </c>
      <c r="AT54" s="3">
        <v>2.0</v>
      </c>
      <c r="AU54" s="3">
        <v>2.0</v>
      </c>
      <c r="AV54" s="3">
        <v>2.0</v>
      </c>
      <c r="AW54" s="6" t="s">
        <v>100</v>
      </c>
      <c r="AX54" s="6" t="s">
        <v>100</v>
      </c>
      <c r="AY54" s="6" t="s">
        <v>129</v>
      </c>
      <c r="AZ54" s="6" t="s">
        <v>100</v>
      </c>
      <c r="BA54" s="3" t="s">
        <v>102</v>
      </c>
      <c r="BB54" s="3" t="s">
        <v>101</v>
      </c>
      <c r="BC54" s="3" t="s">
        <v>102</v>
      </c>
      <c r="BD54" s="3" t="s">
        <v>102</v>
      </c>
      <c r="BE54" s="3" t="s">
        <v>101</v>
      </c>
      <c r="BF54" s="3" t="s">
        <v>101</v>
      </c>
      <c r="BG54" s="3" t="s">
        <v>101</v>
      </c>
      <c r="BH54" s="3" t="s">
        <v>101</v>
      </c>
      <c r="BI54" s="3" t="s">
        <v>101</v>
      </c>
      <c r="BJ54" s="3" t="s">
        <v>102</v>
      </c>
      <c r="BK54" s="3" t="s">
        <v>102</v>
      </c>
      <c r="BL54" s="3" t="s">
        <v>102</v>
      </c>
      <c r="BM54" s="3" t="s">
        <v>102</v>
      </c>
      <c r="BN54" s="3" t="s">
        <v>102</v>
      </c>
      <c r="BO54" s="3" t="s">
        <v>102</v>
      </c>
      <c r="BP54" s="3" t="s">
        <v>101</v>
      </c>
      <c r="BQ54" s="3" t="s">
        <v>102</v>
      </c>
      <c r="BR54" s="3" t="s">
        <v>101</v>
      </c>
      <c r="BS54" s="3" t="s">
        <v>101</v>
      </c>
      <c r="BT54" s="3" t="s">
        <v>101</v>
      </c>
      <c r="BU54" s="3" t="s">
        <v>104</v>
      </c>
      <c r="BV54" s="3" t="s">
        <v>120</v>
      </c>
      <c r="BW54" s="3" t="s">
        <v>104</v>
      </c>
      <c r="BX54" s="3" t="s">
        <v>102</v>
      </c>
      <c r="BY54" s="3" t="s">
        <v>102</v>
      </c>
      <c r="BZ54" s="3">
        <v>3.00027519E8</v>
      </c>
    </row>
    <row r="55">
      <c r="A55" s="4">
        <v>45860.642098321754</v>
      </c>
      <c r="B55" s="10"/>
      <c r="C55" s="3" t="s">
        <v>91</v>
      </c>
      <c r="D55" s="3" t="s">
        <v>91</v>
      </c>
      <c r="F55" s="3" t="s">
        <v>379</v>
      </c>
      <c r="G55" s="3" t="s">
        <v>380</v>
      </c>
      <c r="H55" s="3" t="s">
        <v>164</v>
      </c>
      <c r="I55" s="3" t="s">
        <v>142</v>
      </c>
      <c r="J55" s="3" t="s">
        <v>381</v>
      </c>
      <c r="K55" s="3" t="s">
        <v>91</v>
      </c>
      <c r="L55" s="3" t="s">
        <v>91</v>
      </c>
      <c r="M55" s="3" t="s">
        <v>92</v>
      </c>
      <c r="N55" s="3" t="s">
        <v>91</v>
      </c>
      <c r="O55" s="3" t="s">
        <v>91</v>
      </c>
      <c r="P55" s="3" t="s">
        <v>91</v>
      </c>
      <c r="Q55" s="3" t="s">
        <v>94</v>
      </c>
      <c r="R55" s="3" t="s">
        <v>94</v>
      </c>
      <c r="S55" s="3" t="s">
        <v>94</v>
      </c>
      <c r="T55" s="3" t="s">
        <v>94</v>
      </c>
      <c r="U55" s="3" t="s">
        <v>94</v>
      </c>
      <c r="V55" s="3" t="s">
        <v>112</v>
      </c>
      <c r="W55" s="3" t="s">
        <v>107</v>
      </c>
      <c r="Y55" s="3" t="s">
        <v>96</v>
      </c>
      <c r="Z55" s="3" t="s">
        <v>97</v>
      </c>
      <c r="AA55" s="3" t="s">
        <v>96</v>
      </c>
      <c r="AB55" s="3" t="s">
        <v>96</v>
      </c>
      <c r="AC55" s="3" t="s">
        <v>98</v>
      </c>
      <c r="AD55" s="3" t="s">
        <v>97</v>
      </c>
      <c r="AE55" s="3" t="s">
        <v>97</v>
      </c>
      <c r="AF55" s="3" t="s">
        <v>98</v>
      </c>
      <c r="AG55" s="3" t="s">
        <v>98</v>
      </c>
      <c r="AH55" s="3" t="s">
        <v>98</v>
      </c>
      <c r="AI55" s="3">
        <v>0.0</v>
      </c>
      <c r="AJ55" s="3">
        <v>3.0</v>
      </c>
      <c r="AK55" s="3">
        <v>2.0</v>
      </c>
      <c r="AL55" s="3">
        <v>7.0</v>
      </c>
      <c r="AM55" s="3">
        <v>1.0</v>
      </c>
      <c r="AN55" s="3" t="s">
        <v>99</v>
      </c>
      <c r="AO55" s="6" t="s">
        <v>100</v>
      </c>
      <c r="AP55" s="6" t="s">
        <v>129</v>
      </c>
      <c r="AQ55" s="3" t="s">
        <v>118</v>
      </c>
      <c r="AR55" s="3" t="s">
        <v>99</v>
      </c>
      <c r="AS55" s="3">
        <v>1.0</v>
      </c>
      <c r="AT55" s="3">
        <v>2.0</v>
      </c>
      <c r="AU55" s="3">
        <v>2.0</v>
      </c>
      <c r="AV55" s="3">
        <v>6.0</v>
      </c>
      <c r="AW55" s="3" t="s">
        <v>99</v>
      </c>
      <c r="AX55" s="6" t="s">
        <v>100</v>
      </c>
      <c r="AY55" s="6" t="s">
        <v>100</v>
      </c>
      <c r="AZ55" s="3" t="s">
        <v>118</v>
      </c>
      <c r="BA55" s="3" t="s">
        <v>101</v>
      </c>
      <c r="BB55" s="3" t="s">
        <v>101</v>
      </c>
      <c r="BC55" s="3" t="s">
        <v>120</v>
      </c>
      <c r="BD55" s="3" t="s">
        <v>120</v>
      </c>
      <c r="BE55" s="3" t="s">
        <v>120</v>
      </c>
      <c r="BF55" s="3" t="s">
        <v>120</v>
      </c>
      <c r="BG55" s="3" t="s">
        <v>120</v>
      </c>
      <c r="BH55" s="3" t="s">
        <v>103</v>
      </c>
      <c r="BI55" s="3" t="s">
        <v>102</v>
      </c>
      <c r="BJ55" s="3" t="s">
        <v>120</v>
      </c>
      <c r="BK55" s="3" t="s">
        <v>120</v>
      </c>
      <c r="BL55" s="3" t="s">
        <v>120</v>
      </c>
      <c r="BM55" s="3" t="s">
        <v>120</v>
      </c>
      <c r="BN55" s="3" t="s">
        <v>120</v>
      </c>
      <c r="BO55" s="3" t="s">
        <v>120</v>
      </c>
      <c r="BP55" s="3" t="s">
        <v>120</v>
      </c>
      <c r="BQ55" s="3" t="s">
        <v>120</v>
      </c>
      <c r="BR55" s="3" t="s">
        <v>120</v>
      </c>
      <c r="BS55" s="3" t="s">
        <v>120</v>
      </c>
      <c r="BT55" s="3" t="s">
        <v>120</v>
      </c>
      <c r="BU55" s="3" t="s">
        <v>120</v>
      </c>
      <c r="BV55" s="3" t="s">
        <v>104</v>
      </c>
      <c r="BW55" s="3" t="s">
        <v>120</v>
      </c>
      <c r="BX55" s="3" t="s">
        <v>104</v>
      </c>
      <c r="BY55" s="3" t="s">
        <v>103</v>
      </c>
      <c r="BZ55" s="3">
        <v>3.31427858E8</v>
      </c>
    </row>
    <row r="56">
      <c r="A56" s="4">
        <v>45860.64557231481</v>
      </c>
      <c r="B56" s="9"/>
      <c r="C56" s="3" t="s">
        <v>91</v>
      </c>
      <c r="D56" s="3" t="s">
        <v>91</v>
      </c>
      <c r="F56" s="3" t="s">
        <v>382</v>
      </c>
      <c r="G56" s="3" t="s">
        <v>383</v>
      </c>
      <c r="H56" s="3" t="s">
        <v>176</v>
      </c>
      <c r="I56" s="3" t="s">
        <v>142</v>
      </c>
      <c r="J56" s="3" t="s">
        <v>384</v>
      </c>
      <c r="K56" s="3" t="s">
        <v>91</v>
      </c>
      <c r="L56" s="3" t="s">
        <v>91</v>
      </c>
      <c r="M56" s="3" t="s">
        <v>92</v>
      </c>
      <c r="N56" s="3" t="s">
        <v>92</v>
      </c>
      <c r="O56" s="3" t="s">
        <v>91</v>
      </c>
      <c r="P56" s="3" t="s">
        <v>91</v>
      </c>
      <c r="Q56" s="3" t="s">
        <v>94</v>
      </c>
      <c r="R56" s="3" t="s">
        <v>94</v>
      </c>
      <c r="S56" s="3" t="s">
        <v>94</v>
      </c>
      <c r="T56" s="3" t="s">
        <v>94</v>
      </c>
      <c r="U56" s="3" t="s">
        <v>94</v>
      </c>
      <c r="V56" s="3" t="s">
        <v>112</v>
      </c>
      <c r="W56" s="3" t="s">
        <v>112</v>
      </c>
      <c r="X56" s="3" t="s">
        <v>385</v>
      </c>
      <c r="Y56" s="3" t="s">
        <v>96</v>
      </c>
      <c r="Z56" s="3" t="s">
        <v>96</v>
      </c>
      <c r="AA56" s="3" t="s">
        <v>96</v>
      </c>
      <c r="AB56" s="3" t="s">
        <v>96</v>
      </c>
      <c r="AC56" s="3" t="s">
        <v>116</v>
      </c>
      <c r="AD56" s="3" t="s">
        <v>96</v>
      </c>
      <c r="AE56" s="3" t="s">
        <v>96</v>
      </c>
      <c r="AF56" s="3" t="s">
        <v>116</v>
      </c>
      <c r="AG56" s="3" t="s">
        <v>116</v>
      </c>
      <c r="AH56" s="3" t="s">
        <v>116</v>
      </c>
      <c r="AI56" s="3">
        <v>7.0</v>
      </c>
      <c r="AJ56" s="3">
        <v>7.0</v>
      </c>
      <c r="AK56" s="3">
        <v>7.0</v>
      </c>
      <c r="AL56" s="3">
        <v>7.0</v>
      </c>
      <c r="AM56" s="3">
        <v>7.0</v>
      </c>
      <c r="AN56" s="3" t="s">
        <v>99</v>
      </c>
      <c r="AO56" s="3" t="s">
        <v>99</v>
      </c>
      <c r="AP56" s="3" t="s">
        <v>99</v>
      </c>
      <c r="AQ56" s="6" t="s">
        <v>129</v>
      </c>
      <c r="AR56" s="6" t="s">
        <v>100</v>
      </c>
      <c r="AS56" s="3">
        <v>4.0</v>
      </c>
      <c r="AT56" s="3">
        <v>5.0</v>
      </c>
      <c r="AU56" s="3">
        <v>5.0</v>
      </c>
      <c r="AV56" s="3">
        <v>6.0</v>
      </c>
      <c r="AW56" s="3" t="s">
        <v>99</v>
      </c>
      <c r="AX56" s="6" t="s">
        <v>100</v>
      </c>
      <c r="AY56" s="6" t="s">
        <v>100</v>
      </c>
      <c r="AZ56" s="6" t="s">
        <v>119</v>
      </c>
      <c r="BA56" s="3" t="s">
        <v>101</v>
      </c>
      <c r="BB56" s="3" t="s">
        <v>101</v>
      </c>
      <c r="BC56" s="3" t="s">
        <v>102</v>
      </c>
      <c r="BD56" s="3" t="s">
        <v>101</v>
      </c>
      <c r="BE56" s="3" t="s">
        <v>101</v>
      </c>
      <c r="BF56" s="3" t="s">
        <v>101</v>
      </c>
      <c r="BG56" s="3" t="s">
        <v>102</v>
      </c>
      <c r="BH56" s="3" t="s">
        <v>103</v>
      </c>
      <c r="BI56" s="3" t="s">
        <v>102</v>
      </c>
      <c r="BJ56" s="3" t="s">
        <v>102</v>
      </c>
      <c r="BK56" s="3" t="s">
        <v>101</v>
      </c>
      <c r="BL56" s="3" t="s">
        <v>101</v>
      </c>
      <c r="BM56" s="3" t="s">
        <v>101</v>
      </c>
      <c r="BN56" s="3" t="s">
        <v>101</v>
      </c>
      <c r="BO56" s="3" t="s">
        <v>101</v>
      </c>
      <c r="BP56" s="3" t="s">
        <v>102</v>
      </c>
      <c r="BQ56" s="3" t="s">
        <v>102</v>
      </c>
      <c r="BR56" s="3" t="s">
        <v>101</v>
      </c>
      <c r="BS56" s="3" t="s">
        <v>101</v>
      </c>
      <c r="BT56" s="3" t="s">
        <v>101</v>
      </c>
      <c r="BU56" s="3" t="s">
        <v>120</v>
      </c>
      <c r="BV56" s="3" t="s">
        <v>120</v>
      </c>
      <c r="BW56" s="3" t="s">
        <v>120</v>
      </c>
      <c r="BX56" s="3" t="s">
        <v>104</v>
      </c>
      <c r="BY56" s="3" t="s">
        <v>102</v>
      </c>
      <c r="BZ56" s="3">
        <v>27607.0</v>
      </c>
      <c r="CA56" s="8">
        <f>130+150+147+89</f>
        <v>516</v>
      </c>
      <c r="CB56" s="8">
        <f>178+166+120+102</f>
        <v>566</v>
      </c>
      <c r="CC56" s="8">
        <f>133+65+150+170</f>
        <v>518</v>
      </c>
      <c r="CD56" s="3" t="s">
        <v>86</v>
      </c>
      <c r="CE56" s="8">
        <f>AVERAGE(CA56:CD56)</f>
        <v>533.3333333</v>
      </c>
    </row>
    <row r="57">
      <c r="A57" s="4">
        <v>45860.650165011575</v>
      </c>
      <c r="B57" s="9"/>
      <c r="C57" s="3" t="s">
        <v>91</v>
      </c>
      <c r="D57" s="3" t="s">
        <v>91</v>
      </c>
      <c r="F57" s="3" t="s">
        <v>386</v>
      </c>
      <c r="G57" s="3" t="s">
        <v>387</v>
      </c>
      <c r="H57" s="3" t="s">
        <v>176</v>
      </c>
      <c r="I57" s="3" t="s">
        <v>111</v>
      </c>
      <c r="J57" s="3" t="s">
        <v>388</v>
      </c>
      <c r="K57" s="3" t="s">
        <v>91</v>
      </c>
      <c r="L57" s="3" t="s">
        <v>91</v>
      </c>
      <c r="M57" s="3" t="s">
        <v>91</v>
      </c>
      <c r="N57" s="3" t="s">
        <v>92</v>
      </c>
      <c r="O57" s="3" t="s">
        <v>91</v>
      </c>
      <c r="P57" s="3" t="s">
        <v>91</v>
      </c>
      <c r="Q57" s="3" t="s">
        <v>93</v>
      </c>
      <c r="R57" s="3" t="s">
        <v>94</v>
      </c>
      <c r="S57" s="3" t="s">
        <v>93</v>
      </c>
      <c r="T57" s="3" t="s">
        <v>93</v>
      </c>
      <c r="U57" s="3" t="s">
        <v>94</v>
      </c>
      <c r="V57" s="3" t="s">
        <v>112</v>
      </c>
      <c r="W57" s="3" t="s">
        <v>389</v>
      </c>
      <c r="X57" s="3" t="s">
        <v>390</v>
      </c>
      <c r="Y57" s="3" t="s">
        <v>96</v>
      </c>
      <c r="Z57" s="3" t="s">
        <v>115</v>
      </c>
      <c r="AA57" s="3" t="s">
        <v>115</v>
      </c>
      <c r="AB57" s="3" t="s">
        <v>96</v>
      </c>
      <c r="AC57" s="3" t="s">
        <v>98</v>
      </c>
      <c r="AD57" s="3" t="s">
        <v>97</v>
      </c>
      <c r="AE57" s="3" t="s">
        <v>97</v>
      </c>
      <c r="AF57" s="3" t="s">
        <v>98</v>
      </c>
      <c r="AG57" s="3" t="s">
        <v>98</v>
      </c>
      <c r="AH57" s="3" t="s">
        <v>116</v>
      </c>
      <c r="AI57" s="3">
        <v>4.0</v>
      </c>
      <c r="AJ57" s="3">
        <v>3.0</v>
      </c>
      <c r="AK57" s="3">
        <v>5.0</v>
      </c>
      <c r="AL57" s="3">
        <v>0.0</v>
      </c>
      <c r="AM57" s="3">
        <v>7.0</v>
      </c>
      <c r="AN57" s="6" t="s">
        <v>100</v>
      </c>
      <c r="AO57" s="3" t="s">
        <v>99</v>
      </c>
      <c r="AP57" s="3" t="s">
        <v>99</v>
      </c>
      <c r="AQ57" s="3" t="s">
        <v>99</v>
      </c>
      <c r="AR57" s="6" t="s">
        <v>100</v>
      </c>
      <c r="AS57" s="3">
        <v>3.0</v>
      </c>
      <c r="AT57" s="3">
        <v>3.0</v>
      </c>
      <c r="AU57" s="3">
        <v>7.0</v>
      </c>
      <c r="AV57" s="3">
        <v>0.0</v>
      </c>
      <c r="AW57" s="3" t="s">
        <v>99</v>
      </c>
      <c r="AX57" s="3" t="s">
        <v>99</v>
      </c>
      <c r="AY57" s="3" t="s">
        <v>99</v>
      </c>
      <c r="AZ57" s="3" t="s">
        <v>99</v>
      </c>
      <c r="BA57" s="3" t="s">
        <v>102</v>
      </c>
      <c r="BB57" s="3" t="s">
        <v>103</v>
      </c>
      <c r="BC57" s="3" t="s">
        <v>102</v>
      </c>
      <c r="BD57" s="3" t="s">
        <v>103</v>
      </c>
      <c r="BE57" s="3" t="s">
        <v>103</v>
      </c>
      <c r="BF57" s="3" t="s">
        <v>103</v>
      </c>
      <c r="BG57" s="3" t="s">
        <v>104</v>
      </c>
      <c r="BH57" s="3" t="s">
        <v>103</v>
      </c>
      <c r="BI57" s="3" t="s">
        <v>104</v>
      </c>
      <c r="BJ57" s="3" t="s">
        <v>104</v>
      </c>
      <c r="BK57" s="3" t="s">
        <v>103</v>
      </c>
      <c r="BL57" s="3" t="s">
        <v>104</v>
      </c>
      <c r="BM57" s="3" t="s">
        <v>103</v>
      </c>
      <c r="BN57" s="3" t="s">
        <v>103</v>
      </c>
      <c r="BO57" s="3" t="s">
        <v>103</v>
      </c>
      <c r="BP57" s="3" t="s">
        <v>103</v>
      </c>
      <c r="BQ57" s="3" t="s">
        <v>104</v>
      </c>
      <c r="BR57" s="3" t="s">
        <v>103</v>
      </c>
      <c r="BS57" s="3" t="s">
        <v>104</v>
      </c>
      <c r="BT57" s="3" t="s">
        <v>103</v>
      </c>
      <c r="BU57" s="3" t="s">
        <v>101</v>
      </c>
      <c r="BV57" s="3" t="s">
        <v>101</v>
      </c>
      <c r="BW57" s="3" t="s">
        <v>104</v>
      </c>
      <c r="BX57" s="3" t="s">
        <v>104</v>
      </c>
      <c r="BY57" s="3" t="s">
        <v>102</v>
      </c>
      <c r="BZ57" s="3">
        <v>2.10527603E8</v>
      </c>
      <c r="CA57" s="3" t="s">
        <v>86</v>
      </c>
      <c r="CB57" s="3" t="s">
        <v>86</v>
      </c>
      <c r="CC57" s="3" t="s">
        <v>86</v>
      </c>
      <c r="CD57" s="8">
        <f>510+445+304+152+126</f>
        <v>1537</v>
      </c>
      <c r="CE57" s="3" t="s">
        <v>86</v>
      </c>
    </row>
    <row r="58">
      <c r="A58" s="4">
        <v>45860.66737173611</v>
      </c>
      <c r="B58" s="9"/>
      <c r="C58" s="3" t="s">
        <v>91</v>
      </c>
      <c r="D58" s="3" t="s">
        <v>91</v>
      </c>
      <c r="F58" s="3" t="s">
        <v>391</v>
      </c>
      <c r="G58" s="3" t="s">
        <v>392</v>
      </c>
      <c r="H58" s="3" t="s">
        <v>141</v>
      </c>
      <c r="I58" s="3" t="s">
        <v>142</v>
      </c>
      <c r="J58" s="3" t="s">
        <v>293</v>
      </c>
      <c r="K58" s="3" t="s">
        <v>91</v>
      </c>
      <c r="L58" s="3" t="s">
        <v>91</v>
      </c>
      <c r="M58" s="3" t="s">
        <v>91</v>
      </c>
      <c r="N58" s="3" t="s">
        <v>91</v>
      </c>
      <c r="O58" s="3" t="s">
        <v>91</v>
      </c>
      <c r="P58" s="3" t="s">
        <v>91</v>
      </c>
      <c r="Q58" s="3" t="s">
        <v>93</v>
      </c>
      <c r="R58" s="3" t="s">
        <v>93</v>
      </c>
      <c r="S58" s="3" t="s">
        <v>93</v>
      </c>
      <c r="T58" s="3" t="s">
        <v>94</v>
      </c>
      <c r="U58" s="3" t="s">
        <v>94</v>
      </c>
      <c r="V58" s="3" t="s">
        <v>393</v>
      </c>
      <c r="W58" s="3" t="s">
        <v>393</v>
      </c>
      <c r="X58" s="3" t="s">
        <v>394</v>
      </c>
      <c r="Y58" s="3" t="s">
        <v>96</v>
      </c>
      <c r="Z58" s="3" t="s">
        <v>115</v>
      </c>
      <c r="AA58" s="3" t="s">
        <v>96</v>
      </c>
      <c r="AB58" s="3" t="s">
        <v>96</v>
      </c>
      <c r="AC58" s="3" t="s">
        <v>115</v>
      </c>
      <c r="AD58" s="3" t="s">
        <v>96</v>
      </c>
      <c r="AE58" s="3" t="s">
        <v>96</v>
      </c>
      <c r="AF58" s="3" t="s">
        <v>98</v>
      </c>
      <c r="AG58" s="3" t="s">
        <v>98</v>
      </c>
      <c r="AH58" s="3" t="s">
        <v>116</v>
      </c>
      <c r="AI58" s="3">
        <v>7.0</v>
      </c>
      <c r="AJ58" s="3">
        <v>4.0</v>
      </c>
      <c r="AK58" s="3">
        <v>7.0</v>
      </c>
      <c r="AL58" s="3">
        <v>7.0</v>
      </c>
      <c r="AM58" s="3">
        <v>4.0</v>
      </c>
      <c r="AN58" s="3" t="s">
        <v>99</v>
      </c>
      <c r="AO58" s="6" t="s">
        <v>100</v>
      </c>
      <c r="AP58" s="6" t="s">
        <v>100</v>
      </c>
      <c r="AQ58" s="6" t="s">
        <v>129</v>
      </c>
      <c r="AR58" s="3" t="s">
        <v>99</v>
      </c>
      <c r="AS58" s="3">
        <v>3.0</v>
      </c>
      <c r="AT58" s="3">
        <v>4.0</v>
      </c>
      <c r="AU58" s="3">
        <v>4.0</v>
      </c>
      <c r="AV58" s="3">
        <v>4.0</v>
      </c>
      <c r="AW58" s="6" t="s">
        <v>100</v>
      </c>
      <c r="AX58" s="6" t="s">
        <v>100</v>
      </c>
      <c r="AY58" s="6" t="s">
        <v>129</v>
      </c>
      <c r="AZ58" s="6" t="s">
        <v>129</v>
      </c>
      <c r="BA58" s="3" t="s">
        <v>120</v>
      </c>
      <c r="BB58" s="3" t="s">
        <v>120</v>
      </c>
      <c r="BC58" s="3" t="s">
        <v>120</v>
      </c>
      <c r="BD58" s="3" t="s">
        <v>101</v>
      </c>
      <c r="BE58" s="3" t="s">
        <v>120</v>
      </c>
      <c r="BF58" s="3" t="s">
        <v>120</v>
      </c>
      <c r="BG58" s="3" t="s">
        <v>101</v>
      </c>
      <c r="BH58" s="3" t="s">
        <v>101</v>
      </c>
      <c r="BI58" s="3" t="s">
        <v>101</v>
      </c>
      <c r="BJ58" s="3" t="s">
        <v>120</v>
      </c>
      <c r="BK58" s="3" t="s">
        <v>120</v>
      </c>
      <c r="BL58" s="3" t="s">
        <v>101</v>
      </c>
      <c r="BM58" s="3" t="s">
        <v>101</v>
      </c>
      <c r="BN58" s="3" t="s">
        <v>101</v>
      </c>
      <c r="BO58" s="3" t="s">
        <v>120</v>
      </c>
      <c r="BP58" s="3" t="s">
        <v>101</v>
      </c>
      <c r="BQ58" s="3" t="s">
        <v>101</v>
      </c>
      <c r="BR58" s="3" t="s">
        <v>120</v>
      </c>
      <c r="BS58" s="3" t="s">
        <v>120</v>
      </c>
      <c r="BT58" s="3" t="s">
        <v>120</v>
      </c>
      <c r="BU58" s="3" t="s">
        <v>120</v>
      </c>
      <c r="BV58" s="3" t="s">
        <v>103</v>
      </c>
      <c r="BW58" s="3" t="s">
        <v>120</v>
      </c>
      <c r="BX58" s="3" t="s">
        <v>120</v>
      </c>
      <c r="BY58" s="3" t="s">
        <v>101</v>
      </c>
      <c r="BZ58" s="3">
        <v>4.2328658E7</v>
      </c>
      <c r="CA58" s="3" t="s">
        <v>86</v>
      </c>
      <c r="CB58" s="8">
        <f>440+156+127</f>
        <v>723</v>
      </c>
      <c r="CC58" s="8">
        <f>481+243+129</f>
        <v>853</v>
      </c>
      <c r="CD58" s="3">
        <v>729.0</v>
      </c>
      <c r="CE58" s="8">
        <f t="shared" ref="CE58:CE59" si="7">AVERAGE(CA58:CD58)</f>
        <v>768.3333333</v>
      </c>
    </row>
    <row r="59">
      <c r="A59" s="4">
        <v>45860.74661318287</v>
      </c>
      <c r="B59" s="9"/>
      <c r="C59" s="3" t="s">
        <v>91</v>
      </c>
      <c r="D59" s="3" t="s">
        <v>91</v>
      </c>
      <c r="F59" s="3" t="s">
        <v>395</v>
      </c>
      <c r="G59" s="3" t="s">
        <v>396</v>
      </c>
      <c r="H59" s="3" t="s">
        <v>176</v>
      </c>
      <c r="I59" s="3" t="s">
        <v>111</v>
      </c>
      <c r="J59" s="3" t="s">
        <v>397</v>
      </c>
      <c r="K59" s="3" t="s">
        <v>91</v>
      </c>
      <c r="L59" s="3" t="s">
        <v>91</v>
      </c>
      <c r="M59" s="3" t="s">
        <v>91</v>
      </c>
      <c r="N59" s="3" t="s">
        <v>92</v>
      </c>
      <c r="O59" s="3" t="s">
        <v>91</v>
      </c>
      <c r="P59" s="3" t="s">
        <v>91</v>
      </c>
      <c r="Q59" s="3" t="s">
        <v>197</v>
      </c>
      <c r="R59" s="3" t="s">
        <v>93</v>
      </c>
      <c r="S59" s="3" t="s">
        <v>93</v>
      </c>
      <c r="T59" s="3" t="s">
        <v>93</v>
      </c>
      <c r="U59" s="3" t="s">
        <v>94</v>
      </c>
      <c r="V59" s="3" t="s">
        <v>151</v>
      </c>
      <c r="W59" s="3" t="s">
        <v>112</v>
      </c>
      <c r="X59" s="3" t="s">
        <v>398</v>
      </c>
      <c r="Y59" s="3" t="s">
        <v>96</v>
      </c>
      <c r="Z59" s="3" t="s">
        <v>97</v>
      </c>
      <c r="AA59" s="3" t="s">
        <v>96</v>
      </c>
      <c r="AB59" s="3" t="s">
        <v>98</v>
      </c>
      <c r="AC59" s="3" t="s">
        <v>98</v>
      </c>
      <c r="AD59" s="3" t="s">
        <v>96</v>
      </c>
      <c r="AE59" s="3" t="s">
        <v>115</v>
      </c>
      <c r="AF59" s="3" t="s">
        <v>98</v>
      </c>
      <c r="AG59" s="3" t="s">
        <v>98</v>
      </c>
      <c r="AH59" s="3" t="s">
        <v>98</v>
      </c>
      <c r="AI59" s="3">
        <v>5.0</v>
      </c>
      <c r="AJ59" s="3">
        <v>0.0</v>
      </c>
      <c r="AK59" s="3">
        <v>7.0</v>
      </c>
      <c r="AL59" s="3">
        <v>1.0</v>
      </c>
      <c r="AM59" s="3">
        <v>0.0</v>
      </c>
      <c r="AN59" s="6" t="s">
        <v>100</v>
      </c>
      <c r="AO59" s="3" t="s">
        <v>99</v>
      </c>
      <c r="AP59" s="6" t="s">
        <v>129</v>
      </c>
      <c r="AQ59" s="3" t="s">
        <v>99</v>
      </c>
      <c r="AR59" s="3" t="s">
        <v>99</v>
      </c>
      <c r="AS59" s="3">
        <v>2.0</v>
      </c>
      <c r="AT59" s="3">
        <v>1.0</v>
      </c>
      <c r="AU59" s="3">
        <v>7.0</v>
      </c>
      <c r="AV59" s="3">
        <v>0.0</v>
      </c>
      <c r="AW59" s="3" t="s">
        <v>99</v>
      </c>
      <c r="AX59" s="6" t="s">
        <v>100</v>
      </c>
      <c r="AY59" s="6" t="s">
        <v>100</v>
      </c>
      <c r="AZ59" s="3" t="s">
        <v>99</v>
      </c>
      <c r="BA59" s="3" t="s">
        <v>101</v>
      </c>
      <c r="BB59" s="3" t="s">
        <v>102</v>
      </c>
      <c r="BC59" s="3" t="s">
        <v>103</v>
      </c>
      <c r="BD59" s="3" t="s">
        <v>102</v>
      </c>
      <c r="BE59" s="3" t="s">
        <v>120</v>
      </c>
      <c r="BF59" s="3" t="s">
        <v>120</v>
      </c>
      <c r="BG59" s="3" t="s">
        <v>101</v>
      </c>
      <c r="BH59" s="3" t="s">
        <v>102</v>
      </c>
      <c r="BI59" s="3" t="s">
        <v>103</v>
      </c>
      <c r="BJ59" s="3" t="s">
        <v>120</v>
      </c>
      <c r="BK59" s="3" t="s">
        <v>103</v>
      </c>
      <c r="BL59" s="3" t="s">
        <v>104</v>
      </c>
      <c r="BM59" s="3" t="s">
        <v>104</v>
      </c>
      <c r="BN59" s="3" t="s">
        <v>103</v>
      </c>
      <c r="BO59" s="3" t="s">
        <v>103</v>
      </c>
      <c r="BP59" s="3" t="s">
        <v>103</v>
      </c>
      <c r="BQ59" s="3" t="s">
        <v>103</v>
      </c>
      <c r="BR59" s="3" t="s">
        <v>104</v>
      </c>
      <c r="BS59" s="3" t="s">
        <v>104</v>
      </c>
      <c r="BT59" s="3" t="s">
        <v>101</v>
      </c>
      <c r="BU59" s="3" t="s">
        <v>120</v>
      </c>
      <c r="BV59" s="3" t="s">
        <v>120</v>
      </c>
      <c r="BW59" s="3" t="s">
        <v>104</v>
      </c>
      <c r="BX59" s="3" t="s">
        <v>104</v>
      </c>
      <c r="BY59" s="3" t="s">
        <v>103</v>
      </c>
      <c r="BZ59" s="3">
        <v>2.10627886E8</v>
      </c>
      <c r="CA59" s="8">
        <f>811+354</f>
        <v>1165</v>
      </c>
      <c r="CB59" s="8">
        <f>660+399</f>
        <v>1059</v>
      </c>
      <c r="CC59" s="8">
        <f>858+193</f>
        <v>1051</v>
      </c>
      <c r="CD59" s="8">
        <f>536+281</f>
        <v>817</v>
      </c>
      <c r="CE59" s="8">
        <f t="shared" si="7"/>
        <v>1023</v>
      </c>
    </row>
    <row r="60">
      <c r="A60" s="4">
        <v>45860.84850673611</v>
      </c>
      <c r="B60" s="10"/>
      <c r="C60" s="3" t="s">
        <v>297</v>
      </c>
      <c r="D60" s="3" t="s">
        <v>399</v>
      </c>
      <c r="F60" s="3" t="s">
        <v>175</v>
      </c>
      <c r="G60" s="3" t="s">
        <v>370</v>
      </c>
      <c r="H60" s="3" t="s">
        <v>141</v>
      </c>
      <c r="I60" s="3" t="s">
        <v>142</v>
      </c>
      <c r="J60" s="3" t="s">
        <v>400</v>
      </c>
      <c r="K60" s="3" t="s">
        <v>91</v>
      </c>
      <c r="L60" s="3" t="s">
        <v>91</v>
      </c>
      <c r="M60" s="3" t="s">
        <v>91</v>
      </c>
      <c r="N60" s="3" t="s">
        <v>91</v>
      </c>
      <c r="O60" s="3" t="s">
        <v>91</v>
      </c>
      <c r="P60" s="3" t="s">
        <v>91</v>
      </c>
      <c r="Q60" s="3" t="s">
        <v>197</v>
      </c>
      <c r="R60" s="3" t="s">
        <v>197</v>
      </c>
      <c r="S60" s="3" t="s">
        <v>166</v>
      </c>
      <c r="T60" s="3" t="s">
        <v>93</v>
      </c>
      <c r="U60" s="3" t="s">
        <v>166</v>
      </c>
      <c r="V60" s="3" t="s">
        <v>112</v>
      </c>
      <c r="W60" s="3" t="s">
        <v>112</v>
      </c>
      <c r="Y60" s="3" t="s">
        <v>96</v>
      </c>
      <c r="Z60" s="3" t="s">
        <v>115</v>
      </c>
      <c r="AA60" s="3" t="s">
        <v>96</v>
      </c>
      <c r="AB60" s="3" t="s">
        <v>98</v>
      </c>
      <c r="AC60" s="3" t="s">
        <v>98</v>
      </c>
      <c r="AD60" s="3" t="s">
        <v>96</v>
      </c>
      <c r="AE60" s="3" t="s">
        <v>96</v>
      </c>
      <c r="AF60" s="3" t="s">
        <v>115</v>
      </c>
      <c r="AG60" s="3" t="s">
        <v>98</v>
      </c>
      <c r="AH60" s="3" t="s">
        <v>98</v>
      </c>
      <c r="AI60" s="3">
        <v>0.0</v>
      </c>
      <c r="AJ60" s="3">
        <v>0.0</v>
      </c>
      <c r="AK60" s="3">
        <v>7.0</v>
      </c>
      <c r="AL60" s="3">
        <v>4.0</v>
      </c>
      <c r="AM60" s="3">
        <v>0.0</v>
      </c>
      <c r="AN60" s="3" t="s">
        <v>99</v>
      </c>
      <c r="AO60" s="3" t="s">
        <v>99</v>
      </c>
      <c r="AP60" s="6" t="s">
        <v>100</v>
      </c>
      <c r="AQ60" s="6" t="s">
        <v>100</v>
      </c>
      <c r="AR60" s="3" t="s">
        <v>99</v>
      </c>
      <c r="AS60" s="3">
        <v>0.0</v>
      </c>
      <c r="AT60" s="3">
        <v>4.0</v>
      </c>
      <c r="AU60" s="3">
        <v>7.0</v>
      </c>
      <c r="AV60" s="3">
        <v>4.0</v>
      </c>
      <c r="AW60" s="3" t="s">
        <v>99</v>
      </c>
      <c r="AX60" s="6" t="s">
        <v>100</v>
      </c>
      <c r="AY60" s="3" t="s">
        <v>99</v>
      </c>
      <c r="AZ60" s="6" t="s">
        <v>100</v>
      </c>
      <c r="BA60" s="3" t="s">
        <v>102</v>
      </c>
      <c r="BB60" s="3" t="s">
        <v>101</v>
      </c>
      <c r="BC60" s="3" t="s">
        <v>102</v>
      </c>
      <c r="BD60" s="3" t="s">
        <v>101</v>
      </c>
      <c r="BE60" s="3" t="s">
        <v>120</v>
      </c>
      <c r="BF60" s="3" t="s">
        <v>120</v>
      </c>
      <c r="BG60" s="3" t="s">
        <v>101</v>
      </c>
      <c r="BH60" s="3" t="s">
        <v>102</v>
      </c>
      <c r="BI60" s="3" t="s">
        <v>101</v>
      </c>
      <c r="BJ60" s="3" t="s">
        <v>101</v>
      </c>
      <c r="BK60" s="3" t="s">
        <v>102</v>
      </c>
      <c r="BL60" s="3" t="s">
        <v>103</v>
      </c>
      <c r="BM60" s="3" t="s">
        <v>102</v>
      </c>
      <c r="BN60" s="3" t="s">
        <v>101</v>
      </c>
      <c r="BO60" s="3" t="s">
        <v>101</v>
      </c>
      <c r="BP60" s="3" t="s">
        <v>120</v>
      </c>
      <c r="BQ60" s="3" t="s">
        <v>101</v>
      </c>
      <c r="BR60" s="3" t="s">
        <v>102</v>
      </c>
      <c r="BS60" s="3" t="s">
        <v>101</v>
      </c>
      <c r="BT60" s="3" t="s">
        <v>101</v>
      </c>
      <c r="BU60" s="3" t="s">
        <v>120</v>
      </c>
      <c r="BV60" s="3" t="s">
        <v>104</v>
      </c>
      <c r="BW60" s="3" t="s">
        <v>120</v>
      </c>
      <c r="BX60" s="3" t="s">
        <v>120</v>
      </c>
      <c r="BY60" s="3" t="s">
        <v>120</v>
      </c>
      <c r="BZ60" s="3">
        <v>27609.0</v>
      </c>
    </row>
    <row r="61">
      <c r="A61" s="4">
        <v>45861.82918545139</v>
      </c>
      <c r="B61" s="10"/>
      <c r="C61" s="3" t="s">
        <v>91</v>
      </c>
      <c r="D61" s="3" t="s">
        <v>91</v>
      </c>
      <c r="F61" s="3" t="s">
        <v>391</v>
      </c>
      <c r="G61" s="3" t="s">
        <v>401</v>
      </c>
      <c r="H61" s="3" t="s">
        <v>127</v>
      </c>
      <c r="I61" s="3" t="s">
        <v>111</v>
      </c>
      <c r="J61" s="3" t="s">
        <v>86</v>
      </c>
      <c r="K61" s="3" t="s">
        <v>91</v>
      </c>
      <c r="L61" s="3" t="s">
        <v>91</v>
      </c>
      <c r="M61" s="3" t="s">
        <v>91</v>
      </c>
      <c r="N61" s="3" t="s">
        <v>92</v>
      </c>
      <c r="O61" s="3" t="s">
        <v>91</v>
      </c>
      <c r="P61" s="3" t="s">
        <v>91</v>
      </c>
      <c r="Q61" s="3" t="s">
        <v>93</v>
      </c>
      <c r="R61" s="3" t="s">
        <v>93</v>
      </c>
      <c r="S61" s="3" t="s">
        <v>93</v>
      </c>
      <c r="T61" s="3" t="s">
        <v>166</v>
      </c>
      <c r="U61" s="3" t="s">
        <v>93</v>
      </c>
      <c r="V61" s="3" t="s">
        <v>112</v>
      </c>
      <c r="W61" s="3" t="s">
        <v>112</v>
      </c>
      <c r="Y61" s="3" t="s">
        <v>96</v>
      </c>
      <c r="Z61" s="3" t="s">
        <v>96</v>
      </c>
      <c r="AA61" s="3" t="s">
        <v>96</v>
      </c>
      <c r="AB61" s="3" t="s">
        <v>98</v>
      </c>
      <c r="AC61" s="3" t="s">
        <v>98</v>
      </c>
      <c r="AD61" s="3" t="s">
        <v>96</v>
      </c>
      <c r="AE61" s="3" t="s">
        <v>96</v>
      </c>
      <c r="AF61" s="3" t="s">
        <v>96</v>
      </c>
      <c r="AG61" s="3" t="s">
        <v>96</v>
      </c>
      <c r="AH61" s="3" t="s">
        <v>96</v>
      </c>
      <c r="AI61" s="3">
        <v>7.0</v>
      </c>
      <c r="AJ61" s="3">
        <v>7.0</v>
      </c>
      <c r="AK61" s="3">
        <v>7.0</v>
      </c>
      <c r="AL61" s="3">
        <v>0.0</v>
      </c>
      <c r="AM61" s="3">
        <v>6.0</v>
      </c>
      <c r="AN61" s="3" t="s">
        <v>118</v>
      </c>
      <c r="AO61" s="3" t="s">
        <v>118</v>
      </c>
      <c r="AP61" s="3" t="s">
        <v>118</v>
      </c>
      <c r="AQ61" s="3" t="s">
        <v>99</v>
      </c>
      <c r="AR61" s="3" t="s">
        <v>118</v>
      </c>
      <c r="AS61" s="3">
        <v>6.0</v>
      </c>
      <c r="AT61" s="3">
        <v>7.0</v>
      </c>
      <c r="AU61" s="3">
        <v>7.0</v>
      </c>
      <c r="AV61" s="3">
        <v>7.0</v>
      </c>
      <c r="AW61" s="3" t="s">
        <v>118</v>
      </c>
      <c r="AX61" s="3" t="s">
        <v>118</v>
      </c>
      <c r="AY61" s="3" t="s">
        <v>118</v>
      </c>
      <c r="AZ61" s="3" t="s">
        <v>118</v>
      </c>
      <c r="BA61" s="3" t="s">
        <v>101</v>
      </c>
      <c r="BB61" s="3" t="s">
        <v>101</v>
      </c>
      <c r="BC61" s="3" t="s">
        <v>102</v>
      </c>
      <c r="BD61" s="3" t="s">
        <v>102</v>
      </c>
      <c r="BE61" s="3" t="s">
        <v>101</v>
      </c>
      <c r="BF61" s="3" t="s">
        <v>102</v>
      </c>
      <c r="BG61" s="3" t="s">
        <v>102</v>
      </c>
      <c r="BH61" s="3" t="s">
        <v>102</v>
      </c>
      <c r="BI61" s="3" t="s">
        <v>102</v>
      </c>
      <c r="BJ61" s="3" t="s">
        <v>102</v>
      </c>
      <c r="BK61" s="3" t="s">
        <v>103</v>
      </c>
      <c r="BL61" s="3" t="s">
        <v>103</v>
      </c>
      <c r="BM61" s="3" t="s">
        <v>102</v>
      </c>
      <c r="BN61" s="3" t="s">
        <v>103</v>
      </c>
      <c r="BO61" s="3" t="s">
        <v>102</v>
      </c>
      <c r="BP61" s="3" t="s">
        <v>102</v>
      </c>
      <c r="BQ61" s="3" t="s">
        <v>103</v>
      </c>
      <c r="BR61" s="3" t="s">
        <v>103</v>
      </c>
      <c r="BS61" s="3" t="s">
        <v>103</v>
      </c>
      <c r="BT61" s="3" t="s">
        <v>102</v>
      </c>
      <c r="BU61" s="3" t="s">
        <v>103</v>
      </c>
      <c r="BV61" s="3" t="s">
        <v>103</v>
      </c>
      <c r="BW61" s="3" t="s">
        <v>102</v>
      </c>
      <c r="BX61" s="3" t="s">
        <v>103</v>
      </c>
      <c r="BY61" s="3" t="s">
        <v>103</v>
      </c>
      <c r="BZ61" s="3">
        <v>1.13027603E8</v>
      </c>
    </row>
    <row r="62">
      <c r="A62" s="4">
        <v>45861.97074938657</v>
      </c>
      <c r="B62" s="10"/>
      <c r="C62" s="3" t="s">
        <v>402</v>
      </c>
      <c r="D62" s="3" t="s">
        <v>403</v>
      </c>
      <c r="F62" s="3" t="s">
        <v>404</v>
      </c>
      <c r="G62" s="3" t="s">
        <v>405</v>
      </c>
      <c r="H62" s="3" t="s">
        <v>176</v>
      </c>
      <c r="I62" s="3" t="s">
        <v>111</v>
      </c>
      <c r="J62" s="3" t="s">
        <v>406</v>
      </c>
      <c r="K62" s="3" t="s">
        <v>91</v>
      </c>
      <c r="L62" s="3" t="s">
        <v>91</v>
      </c>
      <c r="M62" s="3" t="s">
        <v>91</v>
      </c>
      <c r="N62" s="3" t="s">
        <v>92</v>
      </c>
      <c r="O62" s="3" t="s">
        <v>91</v>
      </c>
      <c r="P62" s="3" t="s">
        <v>91</v>
      </c>
      <c r="Q62" s="3" t="s">
        <v>93</v>
      </c>
      <c r="R62" s="3" t="s">
        <v>93</v>
      </c>
      <c r="S62" s="3" t="s">
        <v>94</v>
      </c>
      <c r="T62" s="3" t="s">
        <v>197</v>
      </c>
      <c r="U62" s="3" t="s">
        <v>166</v>
      </c>
      <c r="V62" s="3" t="s">
        <v>151</v>
      </c>
      <c r="W62" s="3" t="s">
        <v>151</v>
      </c>
      <c r="Y62" s="3" t="s">
        <v>96</v>
      </c>
      <c r="Z62" s="3" t="s">
        <v>116</v>
      </c>
      <c r="AA62" s="3" t="s">
        <v>96</v>
      </c>
      <c r="AB62" s="3" t="s">
        <v>97</v>
      </c>
      <c r="AC62" s="3" t="s">
        <v>115</v>
      </c>
      <c r="AD62" s="3" t="s">
        <v>98</v>
      </c>
      <c r="AE62" s="3" t="s">
        <v>115</v>
      </c>
      <c r="AF62" s="3" t="s">
        <v>97</v>
      </c>
      <c r="AG62" s="3" t="s">
        <v>116</v>
      </c>
      <c r="AH62" s="3" t="s">
        <v>115</v>
      </c>
      <c r="AI62" s="3">
        <v>6.0</v>
      </c>
      <c r="AJ62" s="3">
        <v>5.0</v>
      </c>
      <c r="AK62" s="3">
        <v>7.0</v>
      </c>
      <c r="AL62" s="3">
        <v>5.0</v>
      </c>
      <c r="AM62" s="3">
        <v>7.0</v>
      </c>
      <c r="AN62" s="6" t="s">
        <v>129</v>
      </c>
      <c r="AO62" s="6" t="s">
        <v>119</v>
      </c>
      <c r="AP62" s="6" t="s">
        <v>129</v>
      </c>
      <c r="AQ62" s="3" t="s">
        <v>99</v>
      </c>
      <c r="AR62" s="6" t="s">
        <v>100</v>
      </c>
      <c r="AS62" s="3">
        <v>2.0</v>
      </c>
      <c r="AT62" s="3">
        <v>3.0</v>
      </c>
      <c r="AU62" s="3">
        <v>3.0</v>
      </c>
      <c r="AV62" s="3">
        <v>3.0</v>
      </c>
      <c r="AW62" s="6" t="s">
        <v>129</v>
      </c>
      <c r="AX62" s="6" t="s">
        <v>119</v>
      </c>
      <c r="AY62" s="6" t="s">
        <v>119</v>
      </c>
      <c r="AZ62" s="6" t="s">
        <v>129</v>
      </c>
      <c r="BA62" s="3" t="s">
        <v>120</v>
      </c>
      <c r="BB62" s="3" t="s">
        <v>101</v>
      </c>
      <c r="BC62" s="3" t="s">
        <v>120</v>
      </c>
      <c r="BD62" s="3" t="s">
        <v>101</v>
      </c>
      <c r="BE62" s="3" t="s">
        <v>101</v>
      </c>
      <c r="BF62" s="3" t="s">
        <v>101</v>
      </c>
      <c r="BG62" s="3" t="s">
        <v>102</v>
      </c>
      <c r="BH62" s="3" t="s">
        <v>102</v>
      </c>
      <c r="BI62" s="3" t="s">
        <v>101</v>
      </c>
      <c r="BJ62" s="3" t="s">
        <v>101</v>
      </c>
      <c r="BK62" s="3" t="s">
        <v>102</v>
      </c>
      <c r="BL62" s="3" t="s">
        <v>102</v>
      </c>
      <c r="BM62" s="3" t="s">
        <v>101</v>
      </c>
      <c r="BN62" s="3" t="s">
        <v>101</v>
      </c>
      <c r="BO62" s="3" t="s">
        <v>101</v>
      </c>
      <c r="BP62" s="3" t="s">
        <v>102</v>
      </c>
      <c r="BQ62" s="3" t="s">
        <v>102</v>
      </c>
      <c r="BR62" s="3" t="s">
        <v>102</v>
      </c>
      <c r="BS62" s="3" t="s">
        <v>102</v>
      </c>
      <c r="BT62" s="3" t="s">
        <v>102</v>
      </c>
      <c r="BU62" s="3" t="s">
        <v>102</v>
      </c>
      <c r="BV62" s="3" t="s">
        <v>102</v>
      </c>
      <c r="BW62" s="3" t="s">
        <v>104</v>
      </c>
      <c r="BX62" s="3" t="s">
        <v>104</v>
      </c>
      <c r="BY62" s="3" t="s">
        <v>104</v>
      </c>
      <c r="BZ62" s="3">
        <v>2.4927979E7</v>
      </c>
    </row>
  </sheetData>
  <drawing r:id="rId1"/>
</worksheet>
</file>