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rm Responses 1" sheetId="1" r:id="rId5"/>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<sst xmlns="http://schemas.openxmlformats.org/spreadsheetml/2006/main" uniqueCount="415">
  <si>
    <t>Timestamp</t>
  </si>
  <si>
    <t>Email Address</t>
  </si>
  <si>
    <t>Have you changed your major(s) since May 2024? If yes, how?</t>
  </si>
  <si>
    <t>Have you changed your minor(s) since May 2024? If yes, how?</t>
  </si>
  <si>
    <t>What is your masters?</t>
  </si>
  <si>
    <t xml:space="preserve">How are you feeling right now? Select all that apply: </t>
  </si>
  <si>
    <t xml:space="preserve">What is contributing to your feelings? Select all that apply: </t>
  </si>
  <si>
    <t>1. Which courses or programs did you participate in this summer? Select all that apply?</t>
  </si>
  <si>
    <t>ClassLvlAbbr</t>
  </si>
  <si>
    <t xml:space="preserve">2.  Which situation best describes your living arrangements this summer? </t>
  </si>
  <si>
    <t>2a. If you selected a in question 2, please specify: 
i. List the members of the host family (e.g., mother, father, one 4-year-old daughter, one 13-year-old son).</t>
  </si>
  <si>
    <t>2a cont. If you selected a in question 2, please specify: [Did they speak English?]</t>
  </si>
  <si>
    <t>2a cont. If you selected a in question 2, please specify: [Were there other nonnative speakers of French living with your host family?]</t>
  </si>
  <si>
    <t>2a cont. If you selected a in question 2, please specify: [Were there other native English speakers living with your host family?]</t>
  </si>
  <si>
    <t>2b. If you selected b in question 2, please specify:  [I had a private room.]</t>
  </si>
  <si>
    <t>2b. If you selected b in question 2, please specify:  [I had a roommate who was a native or fluent speaker of French.]</t>
  </si>
  <si>
    <t>2b. If you selected b in question 2, please specify:  [I had a roommate who was a native speaker of English.]</t>
  </si>
  <si>
    <t>3. Groupness: Indicate the extent to which you agree with the following statements.  [Members of this program/course shared a collective goal.]</t>
  </si>
  <si>
    <t>3. Groupness: Indicate the extent to which you agree with the following statements.  [This course/program felt like a team effort.]</t>
  </si>
  <si>
    <t>3. Groupness: Indicate the extent to which you agree with the following statements.  [The people in this program/course felt like a group (i.e. ‘we’) as opposed to simply a collection of individuals.]</t>
  </si>
  <si>
    <t>3. Groupness: Indicate the extent to which you agree with the following statements.  [Members of this course/program encouraged or supported one another.]</t>
  </si>
  <si>
    <t>3. Groupness: Indicate the extent to which you agree with the following statements.  [This course/program has norms for behavior (e.g. who will be here and where we all stand).]</t>
  </si>
  <si>
    <t>1. Which languages(s) do you use to interface with your Smartphone?</t>
  </si>
  <si>
    <t>2. Which language keyboard(s) do you have installed on your Smartphone?</t>
  </si>
  <si>
    <t>3. If possible, go to “Settings” on your phone and open “Screen Time.” Using the data there, please enter screen time in minutes for each of the last four weeks you were in courses according to your phone with the following details: social media application, dates, minutes spent. Ex: Week 1 (farthest back): TikTok, 213 minutes, Instagram, 133 minutes, etc.</t>
  </si>
  <si>
    <t>1. How often did you interact with local people in France in the following contexts? If you did not study abroad, select Not Available. If you did study abroad, please circle the number that indicates the frequency of each activity or Not Available: [Shopping/visiting local markets]</t>
  </si>
  <si>
    <t>1. How often did you interact with local people in France in the following contexts? If you did not study abroad, select Not Available. If you did study abroad, please circle the number that indicates the frequency of each activity or Not Available: [Movies/entertainment catering to locals]</t>
  </si>
  <si>
    <t>1. How often did you interact with local people in France in the following contexts? If you did not study abroad, select Not Available. If you did study abroad, please circle the number that indicates the frequency of each activity or Not Available: [Restaurants/pubs/cafes catering to locals]</t>
  </si>
  <si>
    <t>1. How often did you interact with local people in France in the following contexts? If you did not study abroad, select Not Available. If you did study abroad, please circle the number that indicates the frequency of each activity or Not Available: [Visiting local families/friends in their homes]</t>
  </si>
  <si>
    <t>1. How often did you interact with local people in France in the following contexts? If you did not study abroad, select Not Available. If you did study abroad, please circle the number that indicates the frequency of each activity or Not Available: [Participating in worship services]</t>
  </si>
  <si>
    <t>1. How often did you interact with local people in France in the following contexts? If you did not study abroad, select Not Available. If you did study abroad, please circle the number that indicates the frequency of each activity or Not Available: [On-campus informal conversations]</t>
  </si>
  <si>
    <t>1. How often did you interact with local people in France in the following contexts? If you did not study abroad, select Not Available. If you did study abroad, please circle the number that indicates the frequency of each activity or Not Available: [Events sponsored by the study abroad program]</t>
  </si>
  <si>
    <t>1. How often did you interact with local people in France in the following contexts? If you did not study abroad, select Not Available. If you did study abroad, please circle the number that indicates the frequency of each activity or Not Available: [Extracurricular activities (student clubs, intramurals, etc.)]</t>
  </si>
  <si>
    <t>1. How often did you interact with local people in France in the following contexts? If you did not study abroad, select Not Available. If you did study abroad, please circle the number that indicates the frequency of each activity or Not Available: [Volunteering/service-learning/internships/shadowing]</t>
  </si>
  <si>
    <t>1. How often did you interact with local people in France in the following contexts? If you did not study abroad, select Not Available. If you did study abroad, please circle the number that indicates the frequency of each activity or Not Available: [Other]</t>
  </si>
  <si>
    <t>i. On average, outside of class, I tried to speak French to the following people ___ days per week. [my instructor]</t>
  </si>
  <si>
    <t>i. On average, outside of class, I tried to speak French to the following people ___ days per week. [friends who are native or fluent French speakers]</t>
  </si>
  <si>
    <t>i. On average, outside of class, I tried to speak French to the following people ___ days per week. [strangers whom I thought could speak French]</t>
  </si>
  <si>
    <t>i. On average, outside of class, I tried to speak French to the following people ___ days per week. [a host family, French roommate, or other French speakers in the dormitory]</t>
  </si>
  <si>
    <t>i. On average, outside of class, I tried to speak French to the following people ___ days per week. [service personnel]</t>
  </si>
  <si>
    <t>ii. On average, outside of class, I tried to speak French to the following people ___ hours per day. [my instructor]</t>
  </si>
  <si>
    <t>ii. On average, outside of class, I tried to speak French to the following people ___ hours per day. [friends who are native or fluent French speakers]</t>
  </si>
  <si>
    <t>ii. On average, outside of class, I tried to speak French to the following people ___ hours per day. [strangers whom I thought could speak French]</t>
  </si>
  <si>
    <t>ii. On average, outside of class, I tried to speak French to the following people ___ hours per day. [a host family, French roommate, or other French speakers in the dormitory]</t>
  </si>
  <si>
    <t>ii. On average, outside of class, I tried to speak French to the following people ___ hours per day. [service personnel]</t>
  </si>
  <si>
    <t>i.  How many times per week did you use French outside the classroom for each of the following purposes? [to clarify classroom-related work]</t>
  </si>
  <si>
    <t>i.  How many times per week did you use French outside the classroom for each of the following purposes? [to obtain directions or information (e.g., "Where is the post office?", "What time is the train to . . . ?", "How much are stamps?")]</t>
  </si>
  <si>
    <t>i.  How many times per week did you use French outside the classroom for each of the following purposes? [for superficial or brief exchanges (e.g., greetings, "Please pass the salt," "I'm leaving," ordering in a restaurant) with my host family, French roommate, or acquaintances in a French- speaking dormitory]</t>
  </si>
  <si>
    <t>i.  How many times per week did you use French outside the classroom for each of the following purposes? [extended conversations with my host family, French roommate, friends, or acquaintances in a French-speaking dormitory, native speakers of English with whom I speak French]</t>
  </si>
  <si>
    <t>ii.  How many hours per day did you use French outside the classroom for each of the following purposes? [to clarify classroom-related work]</t>
  </si>
  <si>
    <t>ii.  How many hours per day did you use French outside the classroom for each of the following purposes? [to obtain directions or information (e.g., "Where is the post office?", "What time is the train to . . . ?", "How much are stamps?")]</t>
  </si>
  <si>
    <t>ii.  How many hours per day did you use French outside the classroom for each of the following purposes? [for superficial or brief exchanges (e.g., greetings, "Please pass the salt," "I'm leaving," ordering in a restaurant) with my host family, French roommate, or acquaintances in a French- speaking dormitory]</t>
  </si>
  <si>
    <t>ii.  How many hours per day did you use French outside the classroom for each of the following purposes? [extended conversations with my host family, French roommate, friends, or acquaintances in a French-speaking dormitory, native speakers of English with whom I speak French]</t>
  </si>
  <si>
    <t>Reading French
Circle the number that shows how sure you are that you could read a text in French and… […figure out the main topic or gist.]</t>
  </si>
  <si>
    <t>Reading French
Circle the number that shows how sure you are that you could read a text in French and… […answer questions about very specific information.]</t>
  </si>
  <si>
    <t>Reading French
Circle the number that shows how sure you are that you could read a text in French and… […figure out the meaning of words or phrases you do not know.]</t>
  </si>
  <si>
    <t>Reading French
Circle the number that shows how sure you are that you could read a text in French and… […retell in English what you read.]</t>
  </si>
  <si>
    <t>Reading French
Circle the number that shows how sure you are that you could read a text in French and… […use a French text to accomplish a task in real life (e.g., read a menu to order a meal, plan a trip based on information found in a French tour guide, etc.).]</t>
  </si>
  <si>
    <t>Writing in French
Circle the number that shows how sure you are that you could write in French and… […communicate the main point(s) of what you want to express.]</t>
  </si>
  <si>
    <t>Writing in French
Circle the number that shows how sure you are that you could write in French and… […give supporting details and explanations.]</t>
  </si>
  <si>
    <t>Writing in French
Circle the number that shows how sure you are that you could write in French and… […use correct spelling and grammar.]</t>
  </si>
  <si>
    <t>Writing in French
Circle the number that shows how sure you are that you could write in French and… […present your ideas in a clear and concise manner.]</t>
  </si>
  <si>
    <t>Writing in French
Circle the number that shows how sure you are that you could write in French and… […accomplish a task in real life (e.g., writing a note for your host family).]</t>
  </si>
  <si>
    <t>Listening to French
Circle the number that shows how sure you are that you could listen to French and… […understand the gist of what you hear.]</t>
  </si>
  <si>
    <t>Listening to French
Circle the number that shows how sure you are that you could listen to French and… […understand details.]</t>
  </si>
  <si>
    <t>Listening to French
Circle the number that shows how sure you are that you could listen to French and… […figure out the meaning of words or phrases you do not know.]</t>
  </si>
  <si>
    <t>Listening to French
Circle the number that shows how sure you are that you could listen to French and… […retell in English what you heard.]</t>
  </si>
  <si>
    <t>Listening to French
Circle the number that shows how sure you are that you could listen to French and… […use the information heard in French to accomplish a task in real life (e.g., understand announcements in a train station, follow directions to an unknown address, etc.).]</t>
  </si>
  <si>
    <t>Speaking French
Circle the number that shows how sure you are that you could speak in French and… […communicate the main point(s) of what you want to say.]</t>
  </si>
  <si>
    <t>Speaking French
Circle the number that shows how sure you are that you could speak in French and… […give supporting details and explanations at a listener's request.]</t>
  </si>
  <si>
    <t>Speaking French
Circle the number that shows how sure you are that you could speak in French and… […solve communication problems when you do not know how to say something or when the listener does not understand.]</t>
  </si>
  <si>
    <t>Speaking French
Circle the number that shows how sure you are that you could speak in French and… […know whether the listener is understanding you correctly.]</t>
  </si>
  <si>
    <t>Speaking French
Circle the number that shows how sure you are that you could speak in French and… […accomplish a task in real life (e.g., asking the price of an item in a store).]</t>
  </si>
  <si>
    <t>Circle the number that indicates how certain you are that you will… […continue taking French classes after this summer?]</t>
  </si>
  <si>
    <t>Circle the number that indicates how certain you are that you will… […pursue a minor in French?]</t>
  </si>
  <si>
    <t>Circle the number that indicates how certain you are that you will… […pursue a major in French?]</t>
  </si>
  <si>
    <t>Circle the number that indicates how certain you are that you will… […pursue a graduate degree in French or French teaching?]</t>
  </si>
  <si>
    <t>Circle the number that indicates how certain you are that you will… […work abroad in a Francophone country someday?]</t>
  </si>
  <si>
    <t>Please create a code using the number of your street address and your zip code. For example, if your address is 2494 Edgefield Rd, Florence, SC 29501, your code is 249429501. This code will help us match your pre-program survey data with your post-program survey data without compromising your identity. PLEASE USE THE SAME CODE AS ON THE FIRST SURVEY.</t>
  </si>
  <si>
    <t>ScreenTimeWk1</t>
  </si>
  <si>
    <t>ScreenTimeWk2</t>
  </si>
  <si>
    <t>ScreenTimeWk3</t>
  </si>
  <si>
    <t>ScreenTimeWk4</t>
  </si>
  <si>
    <t>AvgScreenTime</t>
  </si>
  <si>
    <t>acactony@ncsu.edu</t>
  </si>
  <si>
    <t xml:space="preserve">anthropology </t>
  </si>
  <si>
    <t>forensics</t>
  </si>
  <si>
    <t>n/a</t>
  </si>
  <si>
    <t>Content, Satisfied, Grateful</t>
  </si>
  <si>
    <t>Friends, Travel</t>
  </si>
  <si>
    <t>Summer Study Abroad B1-level language class</t>
  </si>
  <si>
    <t>B1</t>
  </si>
  <si>
    <t>c. I lived alone in a room, an apartment or a house.</t>
  </si>
  <si>
    <t>No</t>
  </si>
  <si>
    <t>Yes</t>
  </si>
  <si>
    <t>Somewhat agree</t>
  </si>
  <si>
    <t>Completely Agree</t>
  </si>
  <si>
    <t>English, French, spanish</t>
  </si>
  <si>
    <t>frequently (3-5 times/week)</t>
  </si>
  <si>
    <t>rarely (&lt;1 times/week)</t>
  </si>
  <si>
    <t>never</t>
  </si>
  <si>
    <t>0-1</t>
  </si>
  <si>
    <t>1-2</t>
  </si>
  <si>
    <t>Very sure</t>
  </si>
  <si>
    <t>Moderately sure</t>
  </si>
  <si>
    <t>Somewhat sure</t>
  </si>
  <si>
    <t>Not sure</t>
  </si>
  <si>
    <t>tstroy@ncsu.edu</t>
  </si>
  <si>
    <t>Biology</t>
  </si>
  <si>
    <t>French</t>
  </si>
  <si>
    <t>N/A</t>
  </si>
  <si>
    <t>Stressed, Content, Satisfied</t>
  </si>
  <si>
    <t>Work, Family, Health, Friends, Money, School</t>
  </si>
  <si>
    <t>b. I lived in the student dormitory.</t>
  </si>
  <si>
    <t>English, French</t>
  </si>
  <si>
    <t>English, French, Spanish, Greek</t>
  </si>
  <si>
    <t xml:space="preserve">Screen time was turned off </t>
  </si>
  <si>
    <t>occasionally (1-2 times/week)</t>
  </si>
  <si>
    <t>not available</t>
  </si>
  <si>
    <t>4-5</t>
  </si>
  <si>
    <t>5+</t>
  </si>
  <si>
    <t>3-4</t>
  </si>
  <si>
    <t>Completely sure</t>
  </si>
  <si>
    <t>lydiagvalentino@gmail.com</t>
  </si>
  <si>
    <t xml:space="preserve">biology </t>
  </si>
  <si>
    <t xml:space="preserve">business </t>
  </si>
  <si>
    <t>none</t>
  </si>
  <si>
    <t>Tired, Content, Happy, Satisfied, Grateful</t>
  </si>
  <si>
    <t>Family, Health, Friends, Food, Travel, Relationships</t>
  </si>
  <si>
    <t>Summer Study Abroad A1-level language class</t>
  </si>
  <si>
    <t>A1</t>
  </si>
  <si>
    <t>week 1:(daily average)  tik tok 25 min , instagram 20min, snapchat 80min 
week2: (daily) tik tok 40 min, instagram: 35 min, 60 min snap 
week3: tok tom 80, insta20 , snap 72</t>
  </si>
  <si>
    <t>2-3</t>
  </si>
  <si>
    <t>ccernoc@ncsu.edu</t>
  </si>
  <si>
    <t>Biomedical Engineering</t>
  </si>
  <si>
    <t>Tired, Satisfied</t>
  </si>
  <si>
    <t>Family, Travel</t>
  </si>
  <si>
    <t>NA</t>
  </si>
  <si>
    <t>I am not able to view all of this data, but here is what I do have:
June 25th - July 2nd: iBooks - 1193 min, Instagram - 235 min, YouTube - 451 min
July 2nd - July 9th: Youtube - 868 min, Instagram - 720 min, iBooks - 586 min</t>
  </si>
  <si>
    <t>jpowell9@ncsu.edu</t>
  </si>
  <si>
    <t>Business Administration and French language &amp; culture</t>
  </si>
  <si>
    <t>cultural literacy</t>
  </si>
  <si>
    <t>Calm, Content, Happy, Satisfied, Grateful, Relaxed</t>
  </si>
  <si>
    <t>Spirituality, Travel, School</t>
  </si>
  <si>
    <t>Summer Study Abroad B2-level language class</t>
  </si>
  <si>
    <t>B2</t>
  </si>
  <si>
    <t>a. I lived in the home of a French-speaking family.</t>
  </si>
  <si>
    <t>mother, father, 21 year old son</t>
  </si>
  <si>
    <t xml:space="preserve">I used an old phone that does not have this capability. </t>
  </si>
  <si>
    <t>kagay@ncsu.edu</t>
  </si>
  <si>
    <t xml:space="preserve">Communication Media </t>
  </si>
  <si>
    <t>n.a</t>
  </si>
  <si>
    <t>Calm, Tired, Content, Happy, Satisfied, Grateful, Relaxed</t>
  </si>
  <si>
    <t>Family, Health, Friends, Travel</t>
  </si>
  <si>
    <t xml:space="preserve"> n.a.</t>
  </si>
  <si>
    <t>English</t>
  </si>
  <si>
    <t xml:space="preserve">Unable to get info for the for Week 1
Week 2 (June 18-25): TikTok 4h40m, Instagram 4h23m, Twitter 2h25m, Snapchat 1h13m
Week 3 (June 25 - July 2): Tiktok 12h4m, Instagram 6h56m, Snapchat 2h31m, Twitter 2h10m
Week 4 (July 2 - 9): Tiktok 10h34m, Instagram 5h5m, Snapchat 3h7m
</t>
  </si>
  <si>
    <t>srfox4@ncsu.edu</t>
  </si>
  <si>
    <t xml:space="preserve">Communications </t>
  </si>
  <si>
    <t>Unsure</t>
  </si>
  <si>
    <t>Relaxed</t>
  </si>
  <si>
    <t>Family, Friends</t>
  </si>
  <si>
    <t>Week one: Instagram, 339 min, iMessage 245, Snapchat 155 Week two, iMessage 409, Maps 249, Snapchat 242 Week three iMessage 319, Instagram 305, Snapchat 213 Week 4 Map 305, Instagram 250, iMessage 245</t>
  </si>
  <si>
    <t>jlcorrei@ncsu.edu</t>
  </si>
  <si>
    <t xml:space="preserve">Computer Science, Mathematics </t>
  </si>
  <si>
    <t xml:space="preserve">Computer Science </t>
  </si>
  <si>
    <t>Stressed, Anxious, Content, Worried, Grateful, Unsure</t>
  </si>
  <si>
    <t>Work, Relationships, Money, School</t>
  </si>
  <si>
    <t>Summer Study Abroad C1-level language class</t>
  </si>
  <si>
    <t>C1</t>
  </si>
  <si>
    <t>Mother, Father, Cat</t>
  </si>
  <si>
    <t>Neither agree nor disagree</t>
  </si>
  <si>
    <t>English, French, Spanish, Portuguese</t>
  </si>
  <si>
    <t>Week 1: Snapchat, 1m, WhatsApp, 84 minutes, Messages, 115 minutes
Week 2: Messages, 334 minutes, WhatsApp, 164 minutes, Snapchat, 76 minutes, Instagram, 23 minutes, FaceTime, 33 minutes 
Week 3: WhatsApp, 510 minutes, Messages, 348 minutes, Snapchat, 102 minutes, Instagram, 76 minutes 
Week 4: Messages, 279 minutes, Instagram, 76 minutes, Snapchat, 52 minutes, WhatsApp, 17 minutes</t>
  </si>
  <si>
    <t>kebierfe@ncsu.edu</t>
  </si>
  <si>
    <t xml:space="preserve">criminology </t>
  </si>
  <si>
    <t>Family, Friends, Food, Self-care, Travel</t>
  </si>
  <si>
    <t>my screen time is turned off</t>
  </si>
  <si>
    <t>snbanyas@ncsu.edu</t>
  </si>
  <si>
    <t>Design Studied</t>
  </si>
  <si>
    <t>Calm, Content, Happy, Satisfied, Grateful</t>
  </si>
  <si>
    <t>Summer Study Abroad A2-level language class</t>
  </si>
  <si>
    <t>A2</t>
  </si>
  <si>
    <t>Mother, Father, Daughter (15), Daughter (20), Son (19)</t>
  </si>
  <si>
    <t>Week 1: Instagram (480 mins), Messages (180 mins), Snapchat (120 mins)
Week 2: Instagram (661 mins), Messages (150 mins), Snapchat (123 mins)
Week 3: Instagram (960 mins), Messages (182 mins), Snapchat (120 mins)
Week 4: Instagram (484 mins), Messages (90 mins), Snapchat (125 mins)</t>
  </si>
  <si>
    <t>egcoull@ncsu.edu</t>
  </si>
  <si>
    <t>English, Science Technology &amp; Society</t>
  </si>
  <si>
    <t>Stressed, Happy, Sad, Grateful</t>
  </si>
  <si>
    <t>Family, Friends, Travel, Money, School</t>
  </si>
  <si>
    <t>Week 1: TikTok, 335 minutes, Snapchat, 167 minutes, Instagram, 49 minutes
Week 2: TikTok, 424 minutes, Snapchat, 188 minutes, Instagram, 50 minutes
Week 3: TikTok, 378 minutes, Snapchat, 188 minutes, Instagram, 113 minutes
Week 4: TikTok, 621 minutes, Snapchat, 252 minutes, Instagram, 38 minutes, YouTube, 220 minutes</t>
  </si>
  <si>
    <t>lkpehliv@ncsu.edu</t>
  </si>
  <si>
    <t xml:space="preserve">Fashion Textile Management </t>
  </si>
  <si>
    <t xml:space="preserve">Business </t>
  </si>
  <si>
    <t>Calm</t>
  </si>
  <si>
    <t>Other</t>
  </si>
  <si>
    <t>Tiktok, 162 minutes Instagram, 13 minutes, Snapchat, 40 minutes Youtube, 200 minutes</t>
  </si>
  <si>
    <t>jycauret@ncsu.edu</t>
  </si>
  <si>
    <t>Finance</t>
  </si>
  <si>
    <t>French (maybe)</t>
  </si>
  <si>
    <t>None</t>
  </si>
  <si>
    <t>Calm, Unsure</t>
  </si>
  <si>
    <t>Family, Friends, Travel, Relationships, Money</t>
  </si>
  <si>
    <t>Mother, father, one 14 year old daughter</t>
  </si>
  <si>
    <t>Somewhat disagree</t>
  </si>
  <si>
    <t xml:space="preserve">English, French, Spanish </t>
  </si>
  <si>
    <t>Week average (only goes back 2 for some reason): instagram: 240 minutes, safari: 200 minutes, maps: 120 minutes, dictionary/translator: 110 minutes, messages/what’s app: 100 minutes</t>
  </si>
  <si>
    <t>btwillem@ncsu.edu</t>
  </si>
  <si>
    <t>French Language, intended Chemistry major</t>
  </si>
  <si>
    <t>intended French language</t>
  </si>
  <si>
    <t>Calm, Content, Happy, Sad, Satisfied, Grateful, Relaxed</t>
  </si>
  <si>
    <t>Work, Family, Health, Friends, Food, Self-care, Travel, Relationships, Money, School</t>
  </si>
  <si>
    <t>mother, one 15 year-old daughter</t>
  </si>
  <si>
    <t>screen time data was not recorded, an estimate: TikTok, 150 minutes, Twitter, 180 minutes, Instagram, 80 minutes</t>
  </si>
  <si>
    <t>jrblum@ncsu.edu</t>
  </si>
  <si>
    <t xml:space="preserve">History </t>
  </si>
  <si>
    <t xml:space="preserve">Business administration </t>
  </si>
  <si>
    <t>Calm, Excited, Content, Happy, Satisfied, Grateful, Relaxed</t>
  </si>
  <si>
    <t>Family, Friends, Food, Spirituality, Travel</t>
  </si>
  <si>
    <t>I did not have screen time tracking set up prior to this survey so I don’t have that information.</t>
  </si>
  <si>
    <t>omsuker@ncsu.edu</t>
  </si>
  <si>
    <t xml:space="preserve">Human Biology </t>
  </si>
  <si>
    <t xml:space="preserve">Microbiology </t>
  </si>
  <si>
    <t>Stressed</t>
  </si>
  <si>
    <t>Work, Self-care, Travel, School</t>
  </si>
  <si>
    <t>na</t>
  </si>
  <si>
    <t>I have my screen time report disabled</t>
  </si>
  <si>
    <t>lcavere2@ncsu.edu</t>
  </si>
  <si>
    <t>International politics and french</t>
  </si>
  <si>
    <t xml:space="preserve">Aerospace studies </t>
  </si>
  <si>
    <t>N/a</t>
  </si>
  <si>
    <t>Calm, Content, Relaxed</t>
  </si>
  <si>
    <t>Health, Friends, Self-care, Relationships</t>
  </si>
  <si>
    <t xml:space="preserve">I don’t have that data </t>
  </si>
  <si>
    <t>ajsims@ncsu.edu</t>
  </si>
  <si>
    <t>International Studies, Accounting</t>
  </si>
  <si>
    <t>Content, Satisfied</t>
  </si>
  <si>
    <t>Work, Family, Health, Friends, Travel</t>
  </si>
  <si>
    <t>WK 3 (farthest back): 4hr37 TikTok most used. does not show minutes spent  WK 4: 7h37 TikTok, most used does not show minutes spent  WK 5: 8h10</t>
  </si>
  <si>
    <t>jnsiddiq@ncsu.edu</t>
  </si>
  <si>
    <t>Mechanical Engineering + German Studies</t>
  </si>
  <si>
    <t>Electrical Engineering</t>
  </si>
  <si>
    <t>Food</t>
  </si>
  <si>
    <t>mother, father, one 11 year old daughter</t>
  </si>
  <si>
    <t>German</t>
  </si>
  <si>
    <t>English, French, German</t>
  </si>
  <si>
    <t>I don't have data for all weeks, but ...
Week 3: Netflix (5h43m, not by myself fyi), iMessage (5h35m), Safari (2h51m), Google Maps (2h39m), WhatsApp (2h39m), Music (1h29) etc.(all other contributors below 1h) with an average per day of 3h57m
Week 4: Netflix (6h47m), iMessage (6h4m), WhatsApp (3h2m), Safari (2h37m), Google Maps (2h10m) etc.(all other contributors below 1h) with an average per day of 4h6m</t>
  </si>
  <si>
    <t>wjledbet@ncsu.edu</t>
  </si>
  <si>
    <t>Microbiology</t>
  </si>
  <si>
    <t>Biotechnology</t>
  </si>
  <si>
    <t>Calm, Happy, Satisfied, Grateful, Relaxed</t>
  </si>
  <si>
    <t>Family, Health, Friends, Self-care, Travel, Relationships</t>
  </si>
  <si>
    <t>Mother
One 16-year old daughter</t>
  </si>
  <si>
    <t>First week unavailable 
Week Jun 18-25: Instagram 2h 9m Twitter 2h 7m
Week June 25- July 2: Instagram 2h 34m Twitter 2h 12m
Week July 3-9: Twitter 1h 34m Instagram 1h 34m</t>
  </si>
  <si>
    <t>jvallej@ncsu.edu</t>
  </si>
  <si>
    <t xml:space="preserve">Nutritional science </t>
  </si>
  <si>
    <t xml:space="preserve">French </t>
  </si>
  <si>
    <t xml:space="preserve">Na </t>
  </si>
  <si>
    <t>Tired, Content, Happy, Sad, Satisfied, Grateful</t>
  </si>
  <si>
    <t>Family, Friends, Spirituality, Self-care, Travel, School</t>
  </si>
  <si>
    <t>Na</t>
  </si>
  <si>
    <t xml:space="preserve">Week 1:  25hr 41min, Week 2: 30hrs 59min, Week 3: 35hrs 9min, Week 4: 35hrs 30min </t>
  </si>
  <si>
    <t>kadavi26@ncsu.edu</t>
  </si>
  <si>
    <t>Political Science</t>
  </si>
  <si>
    <t>Stressed, Happy, Worried, Grateful</t>
  </si>
  <si>
    <t>Friends, Self-care, Travel, School</t>
  </si>
  <si>
    <t>Mother, father, one 21-year old son</t>
  </si>
  <si>
    <t>Week 1: Tiktok, 319minutes, iMessage 304minutes, WhatsApp 202minutes, Safari 201minutes
Week 2: TikTok, 250minutes, WhatsApp 207minutes, Instagram 301minutes, iMessage 147minutes
Week 3: Tiktok: 248minutes, Instagram 218minutes, messages 146minutes, WhatsApp 141minutes
Week 4: TikTok 321minutes, Books 315minutes, iMessage 231minutes, Instagram 111minutes</t>
  </si>
  <si>
    <t>semclam2@ncsu.edu</t>
  </si>
  <si>
    <t>Psychology</t>
  </si>
  <si>
    <t>Calm, Tired, Content, Happy, Satisfied, Grateful</t>
  </si>
  <si>
    <t>Family, Friends, Spirituality, Travel, Relationships</t>
  </si>
  <si>
    <t>Mother, father, 14 year old son, 12 year old daughter, 5 year old son</t>
  </si>
  <si>
    <t>Week 1: what’s app 104 min, maps 46 min, google 32 min, safari 26 min
Week 2: what’s app 428 min, maps 209 min, safari 157 min, photos 95 min, SNCF connect 45 min
Week 3: what’s app 547 min, maps 248 min, safari 65 min, photos 119 min, camera 102
Week 4: maps 234 min, photos 175, what’s app 139, safari 58
(I have Instagram on a 5 minute time limit each day and this is the only social media I use. I barley opened the app while I was on this trip)</t>
  </si>
  <si>
    <t>aedickso@ncsu.edu</t>
  </si>
  <si>
    <t>None yet</t>
  </si>
  <si>
    <t>Calm, Content</t>
  </si>
  <si>
    <t>Health, Friends, Food, Self-care, Travel, Relationships</t>
  </si>
  <si>
    <t xml:space="preserve">Week 1: daily screen time average 2h 8 min. Week Totals: Messages 5h, Google translate 58 min, Snapchat 45 min, Photos 50 min.  Week 2: Daily screen time average 2h 5 min ,Week Totals: messages week total 5h, safari 1h, Youtube 51min, WhatsApp 38min, Maps 30 min.
Each week is about the same.  </t>
  </si>
  <si>
    <t>hflabraf@ncsu.edu</t>
  </si>
  <si>
    <t>Secondary Mathematics Education &amp; Mathematics</t>
  </si>
  <si>
    <t>Family, Self-care</t>
  </si>
  <si>
    <t>mother</t>
  </si>
  <si>
    <t xml:space="preserve">English, French, Spanish, Korean </t>
  </si>
  <si>
    <t>week 1: doesn't show data for before jun 18
week 2:Instagram 11h10m, netflix 5h 45m, google maps 4h 23m, tiktok 4h13m, twitter 3h 44m, whatsapp 3h17m, safari 2hr 49 m
week 3:Instagram 10h52m, netflix 10h 34m, google maps 3h 1m, tiktok 7h25m, twitter 3h 36m, whatsapp 2h31m, safari 1hr 17 m
week 4: Instagram 8h48m, netflix 9h 53m, google maps 2h 31m, tiktok 7h19m, twitter 4h 31m, whatsapp 4h2m, safari 2hr 27 m</t>
  </si>
  <si>
    <t>Yes, I added a French minor, I did not change anything though</t>
  </si>
  <si>
    <t>Stressed, Tired, Happy, Satisfied, Grateful</t>
  </si>
  <si>
    <t>Family, Friends, Food, Travel, Relationships, Money</t>
  </si>
  <si>
    <t>it only shows me form june 16-23
June 16-23: Average 30 min, 3h 31m total
June 23-30: Average 3h 58 m, 27h 48m total
This week: 6h 35m average, 26h 24m total</t>
  </si>
  <si>
    <t>Calm, Tired, Content, Satisfied, Grateful</t>
  </si>
  <si>
    <t>Family, Food, Relationships, School</t>
  </si>
  <si>
    <t>Mother, Father, 18-year-old daughter, 20-year-old son</t>
  </si>
  <si>
    <t>*note: I don't exactly remember my code.  I think it was 14528327 or 1217, sorry*</t>
  </si>
  <si>
    <t>Anxious, Excited, Tired, Happy, Worried, Sad, Satisfied, Grateful</t>
  </si>
  <si>
    <t>Family, Friends, Food, Spirituality, Self-care</t>
  </si>
  <si>
    <t>Mother, father, one 18 year old daughter, one 20 year old son</t>
  </si>
  <si>
    <t>No, I am officially a Design studies major! I was notified on the trip</t>
  </si>
  <si>
    <t xml:space="preserve">No, I am a business minor and a french minor </t>
  </si>
  <si>
    <t>Anxious, Content, Worried</t>
  </si>
  <si>
    <t>Family, Friends, Relationships</t>
  </si>
  <si>
    <t>Mother, father</t>
  </si>
  <si>
    <t>Week 1: doesn’t go back that far
Week 2: 185 minutes average
- WhatsApp: 245 mins
- Safari: 181 mins
- Snapchat: 133 mins
- Instagram: 112 mins
- Photos: 107 mins
Week 3: 247 minutes average
- instagram: 434 mins
- whatsapp: 189 mins
- Snapchat: 155 mins
- photos: 154 mins
- safari: 127 mins
Week 4: 240 minutes average 
- instagram: 305 mins
- whatsapp: 288 mins
- Snapchat: 220 mins
- photos: 206 mins
- spotify: 107 mins</t>
  </si>
  <si>
    <t xml:space="preserve">No </t>
  </si>
  <si>
    <t>Happy, Satisfied, Grateful</t>
  </si>
  <si>
    <t>no</t>
  </si>
  <si>
    <t>Health, Friends, Food, Spirituality, Self-care, Travel, Relationships</t>
  </si>
  <si>
    <t>mother- aude 
father- cyrill
2 grown other kids(22yrs and up) that would visit occasionally</t>
  </si>
  <si>
    <t xml:space="preserve">my phone only shows data for 2 weeks idk why
week 1(june 23-30): snapchat 333 minutes, instagram: 255 minutes, spotify: 180 minutes
week 2(june 31- july 7): snapchat: 543 minnutes, instagram: 430 minutes, spotify: 192 minutes
</t>
  </si>
  <si>
    <t>Nope</t>
  </si>
  <si>
    <t>Calm, Stressed, Anxious, Tired, Happy, Worried, Afraid, Grateful, Unsure</t>
  </si>
  <si>
    <t>Work, Family, Health, Friends, Food, Relationships, Money, School</t>
  </si>
  <si>
    <t>FLF 201</t>
  </si>
  <si>
    <t>FLF201</t>
  </si>
  <si>
    <t>mother, father, 17 year old son, 15 year old daughter, 10-11 year old son, 5 year old son. (oldest son in paris, 19 years old)</t>
  </si>
  <si>
    <t>week june 16-22: 44.43 hours, week june 23-29: 48.18 hrs, week june 30-july 6: 50.26 hrs</t>
  </si>
  <si>
    <t>I am consider double majoring in French now</t>
  </si>
  <si>
    <t>Anxious, Tired, Content, Happy, Satisfied, Grateful</t>
  </si>
  <si>
    <t>Work, Friends</t>
  </si>
  <si>
    <t>Yes, engineering to Spanish.</t>
  </si>
  <si>
    <t>No minors.</t>
  </si>
  <si>
    <t>Calm, Content, Happy, Satisfied, Grateful, Unsure</t>
  </si>
  <si>
    <t>Health, Travel, School, Other</t>
  </si>
  <si>
    <t>For the last week I had 3 hours 30 minute average screen time. It won’t show me any more !</t>
  </si>
  <si>
    <t>Stressed, Anxious, Excited, Tired, Happy</t>
  </si>
  <si>
    <t>Family, Friends, Travel</t>
  </si>
  <si>
    <t>FLF 202</t>
  </si>
  <si>
    <t>FLF202</t>
  </si>
  <si>
    <t>added a French minor</t>
  </si>
  <si>
    <t>Calm, Tired, Satisfied</t>
  </si>
  <si>
    <t>Work, Friends, Relationships</t>
  </si>
  <si>
    <t>mother, father, one 4 year old, one 10 year old, one 13 year old, one 15 year old</t>
  </si>
  <si>
    <t>Stressed, Anxious, Tired, Happy, Sad, Grateful, Unsure</t>
  </si>
  <si>
    <t>Work, Health, Food, Relationships, School</t>
  </si>
  <si>
    <t>Calm, Tired, Content</t>
  </si>
  <si>
    <t>Food, School, Other</t>
  </si>
  <si>
    <t>Mother, Father, 18 year-old daughter, 20 year-old son</t>
  </si>
  <si>
    <t>Week 1: Instagram, 137 minutes, Snapchat, 37 minutes.  Week 2: Instagram, 59 minutes, Snapchat, 22 minutes.  Week 3: Instagram, 84 minutes, Snapchat, 40 minutes.  Week 4: Instagram, 159 minutes, Snapchat, 32 minutes.</t>
  </si>
  <si>
    <t>200627606 or 14528327</t>
  </si>
  <si>
    <t>Yes, I switched my minor from Parks and Rec to French</t>
  </si>
  <si>
    <t>Stressed, Excited, Content, Happy, Satisfied, Grateful</t>
  </si>
  <si>
    <t>Family, Friends, Spirituality, Relationships, Money, School</t>
  </si>
  <si>
    <t>Mother, 14 year old daughter</t>
  </si>
  <si>
    <t>Completely disagree</t>
  </si>
  <si>
    <t>Yes, I added a business administration minor</t>
  </si>
  <si>
    <t>Stressed, Tired, Happy</t>
  </si>
  <si>
    <t>Health, Friends, School</t>
  </si>
  <si>
    <t xml:space="preserve">I had an intended minor in French, but now it is officially declared. </t>
  </si>
  <si>
    <t>Work, Self-care, School</t>
  </si>
  <si>
    <t xml:space="preserve">A mother </t>
  </si>
  <si>
    <t xml:space="preserve">I don't have this set up </t>
  </si>
  <si>
    <t xml:space="preserve">Yes to French through my pack portal. It’s under where you go to choose your classes. You request a minor and are given a short question on why it is that you want to request it. </t>
  </si>
  <si>
    <t>Calm, Anxious, Excited, Tired, Content, Happy, Sad, Satisfied, Grateful, Other</t>
  </si>
  <si>
    <t>Family, Friends, Travel, Money</t>
  </si>
  <si>
    <t xml:space="preserve">i didn’t select a </t>
  </si>
  <si>
    <t>first week: 6hr second week: 3:42 third week: 4:02 fourth week: 5</t>
  </si>
  <si>
    <t>Calm, Content, Happy, Sad</t>
  </si>
  <si>
    <t>Friends, Food, Self-care, School</t>
  </si>
  <si>
    <t xml:space="preserve">mother, father, one 5-year-old daughter, one 9-year-old son , one 13-year-old daughter, one 15-year-old son </t>
  </si>
  <si>
    <t>Yes, I added a art and design minor</t>
  </si>
  <si>
    <t>Calm, Excited, Content, Happy, Grateful, Relaxed</t>
  </si>
  <si>
    <t>Family, Health, Friends, Food, Self-care, Travel</t>
  </si>
  <si>
    <t>Week 1: 2 hours, Week 2: 3 hours, week 3: 3 hours</t>
  </si>
  <si>
    <t>Calm, Happy, Satisfied</t>
  </si>
  <si>
    <t>Friends, Self-care, Travel, Relationships</t>
  </si>
  <si>
    <t>e. I lived in a room, an apartment or a house with others who were not native or fluent speakers of French.</t>
  </si>
  <si>
    <t xml:space="preserve">Stayed with wife </t>
  </si>
  <si>
    <t xml:space="preserve">
FireFox
1 h 43 m
ChatGPT
58 m
Messages
22 m</t>
  </si>
  <si>
    <t>Stressed, Tired, Grateful</t>
  </si>
  <si>
    <t>Family, Spirituality, Travel, Relationships, Money, School</t>
  </si>
  <si>
    <t xml:space="preserve">Week 3 (June 15-22 2025) Top 5 Apps: Youtube, 1205 minutes, Instagram, 302 minutes, Messages, 125 minutes, Chrome, 68 minutes, Blue Letter Bible, 49 minutes. 
Week 4 (June 22-29 2025) Top 5 Apps: Youtube, 1138 minutes, Instagram, 408 minutes, Blue Letter Bible, 163 minutes, Photos, 121 minutes, Messages, 116 minutes. 
Week 5 (June 29-July 6 2025) Top 5 Apps: Youtube, 976 minutes, Instagram, 573 minutes, Messages, 234 minutes, Google Maps, 111 minutes, Apple Music, 84 minutes. </t>
  </si>
  <si>
    <t xml:space="preserve">Political science&gt;&gt; Criminology </t>
  </si>
  <si>
    <t xml:space="preserve">Added French </t>
  </si>
  <si>
    <t>Calm, Tired, Happy, Satisfied, Grateful, Relaxed</t>
  </si>
  <si>
    <t>Family, Friends, Food, Travel, Relationships</t>
  </si>
  <si>
    <t xml:space="preserve">Week 1: 303 mins Week 2: 407 mins Week 3: 113 mins Week 4: 207 mins </t>
  </si>
  <si>
    <t>Stressed, Content, Grateful</t>
  </si>
  <si>
    <t>Work, Family, Health, Friends, Food, Travel, School</t>
  </si>
  <si>
    <t>No.</t>
  </si>
  <si>
    <t>Excited, Tired, Content, Satisfied, Grateful, Relaxed</t>
  </si>
  <si>
    <t>Family, Friends, Food, School</t>
  </si>
  <si>
    <t>Week 2: Instagram (639min), TikTok (321min), WhatsApp (278min), X (189min), Discord (38min)
Week 3: TikTok (547min), Instagram (594 min), X (154min), Beli (130min), Discord (13min)
Week 4: Instagram (931min), TikTok (561min), WhatsApp (260min), X (197min), Discord (27min)</t>
  </si>
  <si>
    <t>Tired, Sad, Relaxed</t>
  </si>
  <si>
    <t>Family, Food, Travel</t>
  </si>
  <si>
    <t>Content</t>
  </si>
  <si>
    <t>Work, Family, Friends, Travel, Relationships</t>
  </si>
  <si>
    <t>Stressed, Tired, Happy, Satisfied</t>
  </si>
  <si>
    <t>Work, Family, Friends, Relationships</t>
  </si>
  <si>
    <t>Travel</t>
  </si>
  <si>
    <t>Calm, Satisfied, Relaxed</t>
  </si>
  <si>
    <t>Family, Health, Friends, Self-care, Relationships</t>
  </si>
  <si>
    <t>Mother, Son of 14, Daughter of 12-13 (?), Daughter of 11</t>
  </si>
  <si>
    <t>Anxious, Excited, Grateful</t>
  </si>
  <si>
    <t>Work, Family, Money</t>
  </si>
  <si>
    <t xml:space="preserve">Aude (host mom), Cyrille (host dad) </t>
  </si>
  <si>
    <t xml:space="preserve">Week 1 : instagram (130 minutes), whatsapp (150 minutes), messages (147 minutes), youtube (89 minutes) 
Week 2 : instagram (178 minutes), whatsapp (166 minutes), messages (120 minutes), youtube ( 102 minutes) 
Week 3 : instagram (133 minutes), whatsapp (65 minutes), messages (150 minutes), youtube (170 minutes) </t>
  </si>
  <si>
    <t>Anxious, Content, Worried, Sad, Satisfied, Grateful</t>
  </si>
  <si>
    <t>Friends, Travel, Relationships, Money, School</t>
  </si>
  <si>
    <t xml:space="preserve">DNA </t>
  </si>
  <si>
    <t xml:space="preserve">English, French, Korean </t>
  </si>
  <si>
    <t>Week 4: Instagram 8h30m, TikTok 7h25m, messages 5h4m, safari 2h32m, Google maps 2h6m</t>
  </si>
  <si>
    <t>Calm, Excited, Content, Happy, Satisfied, Grateful</t>
  </si>
  <si>
    <t>Work, Family, Friends, Food, Self-care, Travel, Relationships</t>
  </si>
  <si>
    <t>English, French, Spanish</t>
  </si>
  <si>
    <t>Week 2: WhatsApp  440 minutes, Instagram 156 minutes, YouTube 127 minutes
Week 3: WhatsApp 481 minutes, YouTube 243 minutes, Instagram 129 minutes
Week 4: WhatsApp 729 minutes, . . . (Instagram and YouTube were uninstalled)</t>
  </si>
  <si>
    <t>Stressed, Excited, Happy</t>
  </si>
  <si>
    <t>Friends, Travel, School</t>
  </si>
  <si>
    <t>I selected b</t>
  </si>
  <si>
    <t>Week 1: Instagram 811 minutes, Discord 354 minutes
Week 2 : Instagram 660 minutes, Discord 399 minutes 
Week 3: Instagram 858 minutes, Discord 193 minutes
Week 4: Instagram 536 minutes, Discord 281 minutes</t>
  </si>
  <si>
    <t>no Apparently</t>
  </si>
  <si>
    <t xml:space="preserve">mother father, one 5-year-old daughter, one 9-year-old son, one 12-year-old daughter, and one 15-year-old son. </t>
  </si>
  <si>
    <t>Family</t>
  </si>
  <si>
    <t>Yes, I went from Exploratory Studies to Communications</t>
  </si>
  <si>
    <t xml:space="preserve">I added French and Business Administration </t>
  </si>
  <si>
    <t>Calm, Stressed, Excited, Tired, Happy, Worried, Grateful</t>
  </si>
  <si>
    <t>Work, Family, Travel, Relationships, School</t>
  </si>
  <si>
    <t xml:space="preserve">     .</t>
  </si>
</sst>
</file>

<file path=xl/styles.xml><?xml version="1.0" encoding="utf-8"?>
<styleSheet xmlns="http://schemas.openxmlformats.org/spreadsheetml/2006/main">
  <numFmts count="2">
    <numFmt numFmtId="0" formatCode="General"/>
    <numFmt numFmtId="59" formatCode="m/d/yyyy h:mm:ss"/>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10"/>
      </bottom>
      <diagonal/>
    </border>
    <border>
      <left style="thin">
        <color indexed="10"/>
      </left>
      <right style="thin">
        <color indexed="10"/>
      </right>
      <top style="thin">
        <color indexed="9"/>
      </top>
      <bottom style="thin">
        <color indexed="9"/>
      </bottom>
      <diagonal/>
    </border>
    <border>
      <left style="thin">
        <color indexed="10"/>
      </left>
      <right style="thin">
        <color indexed="10"/>
      </right>
      <top style="thin">
        <color indexed="10"/>
      </top>
      <bottom style="thin">
        <color indexed="10"/>
      </bottom>
      <diagonal/>
    </border>
    <border>
      <left style="thin">
        <color indexed="10"/>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5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9a9a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F62"/>
  <sheetViews>
    <sheetView workbookViewId="0" showGridLines="0" defaultGridColor="1"/>
  </sheetViews>
  <sheetFormatPr defaultColWidth="12.6667" defaultRowHeight="15.75" customHeight="1" outlineLevelRow="0" outlineLevelCol="0"/>
  <cols>
    <col min="1" max="1" hidden="1" width="12.6667" style="1" customWidth="1"/>
    <col min="2" max="2" width="21.3516" style="1" customWidth="1"/>
    <col min="3" max="6" hidden="1" width="12.6667" style="1" customWidth="1"/>
    <col min="7" max="7" width="63.3516" style="1" customWidth="1"/>
    <col min="8" max="8" width="40.2344" style="1" customWidth="1"/>
    <col min="9" max="10" width="79.3516" style="1" customWidth="1"/>
    <col min="11" max="11" hidden="1" width="12.6667" style="1" customWidth="1"/>
    <col min="12" max="12" width="60.6719" style="1" customWidth="1"/>
    <col min="13" max="13" width="98.3516" style="1" customWidth="1"/>
    <col min="14" max="14" width="94.1719" style="1" customWidth="1"/>
    <col min="15" max="15" width="54.8516" style="1" customWidth="1"/>
    <col min="16" max="16" width="86.8516" style="1" customWidth="1"/>
    <col min="17" max="17" width="80.6719" style="1" customWidth="1"/>
    <col min="18" max="18" width="106.352" style="1" customWidth="1"/>
    <col min="19" max="19" width="95.3516" style="1" customWidth="1"/>
    <col min="20" max="20" width="143.852" style="1" customWidth="1"/>
    <col min="21" max="21" width="116.852" style="1" customWidth="1"/>
    <col min="22" max="22" width="131.672" style="1" customWidth="1"/>
    <col min="23" max="23" width="52.5" style="1" customWidth="1"/>
    <col min="24" max="24" width="56.6719" style="1" customWidth="1"/>
    <col min="25" max="25" width="84.5" style="1" customWidth="1"/>
    <col min="26" max="79" hidden="1" width="12.6667" style="1" customWidth="1"/>
    <col min="80" max="84" width="18.8516" style="1" customWidth="1"/>
    <col min="85" max="16384" width="12.6719" style="1" customWidth="1"/>
  </cols>
  <sheetData>
    <row r="1" ht="13.65" customHeight="1">
      <c r="A1" t="s" s="2">
        <v>0</v>
      </c>
      <c r="B1" t="s" s="3">
        <v>1</v>
      </c>
      <c r="C1" t="s" s="2">
        <v>2</v>
      </c>
      <c r="D1" t="s" s="2">
        <v>3</v>
      </c>
      <c r="E1" t="s" s="2">
        <v>4</v>
      </c>
      <c r="F1" t="s" s="2">
        <v>5</v>
      </c>
      <c r="G1" t="s" s="2">
        <v>6</v>
      </c>
      <c r="H1" t="s" s="2">
        <v>7</v>
      </c>
      <c r="I1" t="s" s="2">
        <v>8</v>
      </c>
      <c r="J1" t="s" s="2">
        <v>9</v>
      </c>
      <c r="K1" t="s" s="4">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4">
        <v>53</v>
      </c>
      <c r="BC1" t="s" s="4">
        <v>54</v>
      </c>
      <c r="BD1" t="s" s="4">
        <v>55</v>
      </c>
      <c r="BE1" t="s" s="4">
        <v>56</v>
      </c>
      <c r="BF1" t="s" s="4">
        <v>57</v>
      </c>
      <c r="BG1" t="s" s="4">
        <v>58</v>
      </c>
      <c r="BH1" t="s" s="4">
        <v>59</v>
      </c>
      <c r="BI1" t="s" s="4">
        <v>60</v>
      </c>
      <c r="BJ1" t="s" s="4">
        <v>61</v>
      </c>
      <c r="BK1" t="s" s="4">
        <v>62</v>
      </c>
      <c r="BL1" t="s" s="4">
        <v>63</v>
      </c>
      <c r="BM1" t="s" s="4">
        <v>64</v>
      </c>
      <c r="BN1" t="s" s="4">
        <v>65</v>
      </c>
      <c r="BO1" t="s" s="4">
        <v>66</v>
      </c>
      <c r="BP1" t="s" s="4">
        <v>67</v>
      </c>
      <c r="BQ1" t="s" s="4">
        <v>68</v>
      </c>
      <c r="BR1" t="s" s="4">
        <v>69</v>
      </c>
      <c r="BS1" t="s" s="4">
        <v>70</v>
      </c>
      <c r="BT1" t="s" s="4">
        <v>71</v>
      </c>
      <c r="BU1" t="s" s="4">
        <v>72</v>
      </c>
      <c r="BV1" t="s" s="2">
        <v>73</v>
      </c>
      <c r="BW1" t="s" s="2">
        <v>74</v>
      </c>
      <c r="BX1" t="s" s="2">
        <v>75</v>
      </c>
      <c r="BY1" t="s" s="2">
        <v>76</v>
      </c>
      <c r="BZ1" t="s" s="2">
        <v>77</v>
      </c>
      <c r="CA1" t="s" s="2">
        <v>78</v>
      </c>
      <c r="CB1" t="s" s="2">
        <v>79</v>
      </c>
      <c r="CC1" t="s" s="2">
        <v>80</v>
      </c>
      <c r="CD1" t="s" s="2">
        <v>81</v>
      </c>
      <c r="CE1" t="s" s="2">
        <v>82</v>
      </c>
      <c r="CF1" t="s" s="2">
        <v>83</v>
      </c>
    </row>
    <row r="2" ht="13.65" customHeight="1">
      <c r="A2" s="5">
        <v>45124.2005537037</v>
      </c>
      <c r="B2" t="s" s="6">
        <v>84</v>
      </c>
      <c r="C2" t="s" s="7">
        <v>85</v>
      </c>
      <c r="D2" t="s" s="7">
        <v>86</v>
      </c>
      <c r="E2" t="s" s="7">
        <v>87</v>
      </c>
      <c r="F2" t="s" s="7">
        <v>88</v>
      </c>
      <c r="G2" t="s" s="8">
        <v>89</v>
      </c>
      <c r="H2" t="s" s="2">
        <v>90</v>
      </c>
      <c r="I2" t="s" s="2">
        <v>91</v>
      </c>
      <c r="J2" t="s" s="2">
        <v>92</v>
      </c>
      <c r="K2" t="s" s="2">
        <v>87</v>
      </c>
      <c r="L2" t="s" s="2">
        <v>93</v>
      </c>
      <c r="M2" t="s" s="2">
        <v>93</v>
      </c>
      <c r="N2" t="s" s="2">
        <v>93</v>
      </c>
      <c r="O2" t="s" s="2">
        <v>94</v>
      </c>
      <c r="P2" t="s" s="2">
        <v>93</v>
      </c>
      <c r="Q2" t="s" s="2">
        <v>93</v>
      </c>
      <c r="R2" t="s" s="2">
        <v>95</v>
      </c>
      <c r="S2" t="s" s="2">
        <v>96</v>
      </c>
      <c r="T2" t="s" s="2">
        <v>96</v>
      </c>
      <c r="U2" t="s" s="2">
        <v>96</v>
      </c>
      <c r="V2" t="s" s="2">
        <v>96</v>
      </c>
      <c r="W2" t="s" s="2">
        <v>97</v>
      </c>
      <c r="X2" t="s" s="2">
        <v>97</v>
      </c>
      <c r="Y2" t="s" s="2">
        <v>87</v>
      </c>
      <c r="Z2" t="s" s="2">
        <v>98</v>
      </c>
      <c r="AA2" t="s" s="2">
        <v>99</v>
      </c>
      <c r="AB2" t="s" s="2">
        <v>98</v>
      </c>
      <c r="AC2" t="s" s="2">
        <v>100</v>
      </c>
      <c r="AD2" t="s" s="2">
        <v>99</v>
      </c>
      <c r="AE2" t="s" s="2">
        <v>99</v>
      </c>
      <c r="AF2" t="s" s="2">
        <v>100</v>
      </c>
      <c r="AG2" t="s" s="2">
        <v>99</v>
      </c>
      <c r="AH2" t="s" s="2">
        <v>100</v>
      </c>
      <c r="AI2" t="s" s="2">
        <v>100</v>
      </c>
      <c r="AJ2" s="9">
        <v>5</v>
      </c>
      <c r="AK2" s="9">
        <v>3</v>
      </c>
      <c r="AL2" s="9">
        <v>7</v>
      </c>
      <c r="AM2" s="9">
        <v>0</v>
      </c>
      <c r="AN2" s="9">
        <v>5</v>
      </c>
      <c r="AO2" t="s" s="2">
        <v>101</v>
      </c>
      <c r="AP2" t="s" s="2">
        <v>101</v>
      </c>
      <c r="AQ2" t="s" s="2">
        <v>102</v>
      </c>
      <c r="AR2" t="s" s="2">
        <v>101</v>
      </c>
      <c r="AS2" t="s" s="2">
        <v>101</v>
      </c>
      <c r="AT2" s="9">
        <v>1</v>
      </c>
      <c r="AU2" s="9">
        <v>0</v>
      </c>
      <c r="AV2" s="9">
        <v>5</v>
      </c>
      <c r="AW2" s="9">
        <v>0</v>
      </c>
      <c r="AX2" t="s" s="2">
        <v>101</v>
      </c>
      <c r="AY2" t="s" s="2">
        <v>102</v>
      </c>
      <c r="AZ2" t="s" s="2">
        <v>102</v>
      </c>
      <c r="BA2" t="s" s="2">
        <v>101</v>
      </c>
      <c r="BB2" t="s" s="2">
        <v>103</v>
      </c>
      <c r="BC2" t="s" s="2">
        <v>104</v>
      </c>
      <c r="BD2" t="s" s="2">
        <v>105</v>
      </c>
      <c r="BE2" t="s" s="2">
        <v>104</v>
      </c>
      <c r="BF2" t="s" s="2">
        <v>104</v>
      </c>
      <c r="BG2" t="s" s="2">
        <v>104</v>
      </c>
      <c r="BH2" t="s" s="2">
        <v>104</v>
      </c>
      <c r="BI2" t="s" s="2">
        <v>105</v>
      </c>
      <c r="BJ2" t="s" s="2">
        <v>105</v>
      </c>
      <c r="BK2" t="s" s="2">
        <v>104</v>
      </c>
      <c r="BL2" t="s" s="2">
        <v>103</v>
      </c>
      <c r="BM2" t="s" s="2">
        <v>104</v>
      </c>
      <c r="BN2" t="s" s="2">
        <v>104</v>
      </c>
      <c r="BO2" t="s" s="2">
        <v>103</v>
      </c>
      <c r="BP2" t="s" s="2">
        <v>103</v>
      </c>
      <c r="BQ2" t="s" s="2">
        <v>104</v>
      </c>
      <c r="BR2" t="s" s="2">
        <v>105</v>
      </c>
      <c r="BS2" t="s" s="2">
        <v>104</v>
      </c>
      <c r="BT2" t="s" s="2">
        <v>104</v>
      </c>
      <c r="BU2" t="s" s="2">
        <v>104</v>
      </c>
      <c r="BV2" t="s" s="2">
        <v>103</v>
      </c>
      <c r="BW2" t="s" s="2">
        <v>103</v>
      </c>
      <c r="BX2" t="s" s="2">
        <v>103</v>
      </c>
      <c r="BY2" t="s" s="2">
        <v>106</v>
      </c>
      <c r="BZ2" t="s" s="2">
        <v>104</v>
      </c>
      <c r="CA2" s="10"/>
      <c r="CB2" t="s" s="2">
        <v>87</v>
      </c>
      <c r="CC2" t="s" s="2">
        <v>87</v>
      </c>
      <c r="CD2" t="s" s="2">
        <v>87</v>
      </c>
      <c r="CE2" t="s" s="2">
        <v>87</v>
      </c>
      <c r="CF2" s="10"/>
    </row>
    <row r="3" ht="13.65" customHeight="1">
      <c r="A3" s="5">
        <v>45120.741362141205</v>
      </c>
      <c r="B3" t="s" s="6">
        <v>107</v>
      </c>
      <c r="C3" t="s" s="7">
        <v>108</v>
      </c>
      <c r="D3" t="s" s="7">
        <v>109</v>
      </c>
      <c r="E3" t="s" s="7">
        <v>110</v>
      </c>
      <c r="F3" t="s" s="7">
        <v>111</v>
      </c>
      <c r="G3" t="s" s="8">
        <v>112</v>
      </c>
      <c r="H3" t="s" s="2">
        <v>90</v>
      </c>
      <c r="I3" t="s" s="2">
        <v>91</v>
      </c>
      <c r="J3" t="s" s="2">
        <v>113</v>
      </c>
      <c r="K3" t="s" s="2">
        <v>110</v>
      </c>
      <c r="L3" t="s" s="2">
        <v>93</v>
      </c>
      <c r="M3" t="s" s="2">
        <v>93</v>
      </c>
      <c r="N3" t="s" s="2">
        <v>93</v>
      </c>
      <c r="O3" t="s" s="2">
        <v>94</v>
      </c>
      <c r="P3" t="s" s="2">
        <v>93</v>
      </c>
      <c r="Q3" t="s" s="2">
        <v>93</v>
      </c>
      <c r="R3" t="s" s="2">
        <v>96</v>
      </c>
      <c r="S3" t="s" s="2">
        <v>96</v>
      </c>
      <c r="T3" t="s" s="2">
        <v>95</v>
      </c>
      <c r="U3" t="s" s="2">
        <v>95</v>
      </c>
      <c r="V3" t="s" s="2">
        <v>96</v>
      </c>
      <c r="W3" t="s" s="2">
        <v>114</v>
      </c>
      <c r="X3" t="s" s="2">
        <v>115</v>
      </c>
      <c r="Y3" t="s" s="2">
        <v>116</v>
      </c>
      <c r="Z3" t="s" s="2">
        <v>98</v>
      </c>
      <c r="AA3" t="s" s="2">
        <v>117</v>
      </c>
      <c r="AB3" t="s" s="2">
        <v>98</v>
      </c>
      <c r="AC3" t="s" s="2">
        <v>118</v>
      </c>
      <c r="AD3" t="s" s="2">
        <v>99</v>
      </c>
      <c r="AE3" t="s" s="2">
        <v>99</v>
      </c>
      <c r="AF3" t="s" s="2">
        <v>117</v>
      </c>
      <c r="AG3" t="s" s="2">
        <v>118</v>
      </c>
      <c r="AH3" t="s" s="2">
        <v>118</v>
      </c>
      <c r="AI3" t="s" s="2">
        <v>118</v>
      </c>
      <c r="AJ3" s="9">
        <v>7</v>
      </c>
      <c r="AK3" s="9">
        <v>7</v>
      </c>
      <c r="AL3" s="9">
        <v>4</v>
      </c>
      <c r="AM3" s="9">
        <v>5</v>
      </c>
      <c r="AN3" s="9">
        <v>5</v>
      </c>
      <c r="AO3" t="s" s="2">
        <v>119</v>
      </c>
      <c r="AP3" t="s" s="2">
        <v>119</v>
      </c>
      <c r="AQ3" t="s" s="2">
        <v>120</v>
      </c>
      <c r="AR3" t="s" s="2">
        <v>119</v>
      </c>
      <c r="AS3" t="s" s="2">
        <v>119</v>
      </c>
      <c r="AT3" s="9">
        <v>6</v>
      </c>
      <c r="AU3" s="9">
        <v>7</v>
      </c>
      <c r="AV3" s="9">
        <v>7</v>
      </c>
      <c r="AW3" s="9">
        <v>5</v>
      </c>
      <c r="AX3" t="s" s="2">
        <v>121</v>
      </c>
      <c r="AY3" t="s" s="2">
        <v>120</v>
      </c>
      <c r="AZ3" t="s" s="2">
        <v>120</v>
      </c>
      <c r="BA3" t="s" s="2">
        <v>119</v>
      </c>
      <c r="BB3" t="s" s="2">
        <v>103</v>
      </c>
      <c r="BC3" t="s" s="2">
        <v>103</v>
      </c>
      <c r="BD3" t="s" s="2">
        <v>103</v>
      </c>
      <c r="BE3" t="s" s="2">
        <v>103</v>
      </c>
      <c r="BF3" t="s" s="2">
        <v>103</v>
      </c>
      <c r="BG3" t="s" s="2">
        <v>103</v>
      </c>
      <c r="BH3" t="s" s="2">
        <v>103</v>
      </c>
      <c r="BI3" t="s" s="2">
        <v>103</v>
      </c>
      <c r="BJ3" t="s" s="2">
        <v>103</v>
      </c>
      <c r="BK3" t="s" s="2">
        <v>103</v>
      </c>
      <c r="BL3" t="s" s="2">
        <v>103</v>
      </c>
      <c r="BM3" t="s" s="2">
        <v>103</v>
      </c>
      <c r="BN3" t="s" s="2">
        <v>103</v>
      </c>
      <c r="BO3" t="s" s="2">
        <v>103</v>
      </c>
      <c r="BP3" t="s" s="2">
        <v>103</v>
      </c>
      <c r="BQ3" t="s" s="2">
        <v>104</v>
      </c>
      <c r="BR3" t="s" s="2">
        <v>104</v>
      </c>
      <c r="BS3" t="s" s="2">
        <v>103</v>
      </c>
      <c r="BT3" t="s" s="2">
        <v>103</v>
      </c>
      <c r="BU3" t="s" s="2">
        <v>103</v>
      </c>
      <c r="BV3" t="s" s="2">
        <v>106</v>
      </c>
      <c r="BW3" t="s" s="2">
        <v>122</v>
      </c>
      <c r="BX3" t="s" s="2">
        <v>106</v>
      </c>
      <c r="BY3" t="s" s="2">
        <v>106</v>
      </c>
      <c r="BZ3" t="s" s="2">
        <v>122</v>
      </c>
      <c r="CA3" s="10"/>
      <c r="CB3" t="s" s="2">
        <v>87</v>
      </c>
      <c r="CC3" t="s" s="2">
        <v>87</v>
      </c>
      <c r="CD3" t="s" s="2">
        <v>87</v>
      </c>
      <c r="CE3" t="s" s="2">
        <v>87</v>
      </c>
      <c r="CF3" s="10"/>
    </row>
    <row r="4" ht="35.65" customHeight="1">
      <c r="A4" s="5">
        <v>45121.351013125</v>
      </c>
      <c r="B4" t="s" s="6">
        <v>123</v>
      </c>
      <c r="C4" t="s" s="7">
        <v>124</v>
      </c>
      <c r="D4" t="s" s="7">
        <v>125</v>
      </c>
      <c r="E4" t="s" s="7">
        <v>126</v>
      </c>
      <c r="F4" t="s" s="7">
        <v>127</v>
      </c>
      <c r="G4" t="s" s="8">
        <v>128</v>
      </c>
      <c r="H4" t="s" s="2">
        <v>129</v>
      </c>
      <c r="I4" t="s" s="2">
        <v>130</v>
      </c>
      <c r="J4" t="s" s="2">
        <v>113</v>
      </c>
      <c r="K4" t="s" s="2">
        <v>87</v>
      </c>
      <c r="L4" t="s" s="2">
        <v>94</v>
      </c>
      <c r="M4" t="s" s="2">
        <v>94</v>
      </c>
      <c r="N4" t="s" s="2">
        <v>94</v>
      </c>
      <c r="O4" t="s" s="2">
        <v>94</v>
      </c>
      <c r="P4" t="s" s="2">
        <v>93</v>
      </c>
      <c r="Q4" t="s" s="2">
        <v>93</v>
      </c>
      <c r="R4" t="s" s="2">
        <v>96</v>
      </c>
      <c r="S4" t="s" s="2">
        <v>96</v>
      </c>
      <c r="T4" t="s" s="2">
        <v>96</v>
      </c>
      <c r="U4" t="s" s="2">
        <v>96</v>
      </c>
      <c r="V4" t="s" s="2">
        <v>96</v>
      </c>
      <c r="W4" t="s" s="2">
        <v>114</v>
      </c>
      <c r="X4" t="s" s="2">
        <v>114</v>
      </c>
      <c r="Y4" t="s" s="4">
        <v>131</v>
      </c>
      <c r="Z4" t="s" s="2">
        <v>98</v>
      </c>
      <c r="AA4" t="s" s="2">
        <v>117</v>
      </c>
      <c r="AB4" t="s" s="2">
        <v>98</v>
      </c>
      <c r="AC4" t="s" s="2">
        <v>99</v>
      </c>
      <c r="AD4" t="s" s="2">
        <v>100</v>
      </c>
      <c r="AE4" t="s" s="2">
        <v>98</v>
      </c>
      <c r="AF4" t="s" s="2">
        <v>98</v>
      </c>
      <c r="AG4" t="s" s="2">
        <v>98</v>
      </c>
      <c r="AH4" t="s" s="2">
        <v>100</v>
      </c>
      <c r="AI4" t="s" s="2">
        <v>118</v>
      </c>
      <c r="AJ4" s="9">
        <v>2</v>
      </c>
      <c r="AK4" s="9">
        <v>1</v>
      </c>
      <c r="AL4" s="9">
        <v>1</v>
      </c>
      <c r="AM4" s="9">
        <v>0</v>
      </c>
      <c r="AN4" s="9">
        <v>0</v>
      </c>
      <c r="AO4" t="s" s="2">
        <v>101</v>
      </c>
      <c r="AP4" t="s" s="2">
        <v>102</v>
      </c>
      <c r="AQ4" t="s" s="2">
        <v>132</v>
      </c>
      <c r="AR4" t="s" s="2">
        <v>102</v>
      </c>
      <c r="AS4" t="s" s="2">
        <v>101</v>
      </c>
      <c r="AT4" s="9">
        <v>1</v>
      </c>
      <c r="AU4" s="9">
        <v>4</v>
      </c>
      <c r="AV4" s="9">
        <v>3</v>
      </c>
      <c r="AW4" s="9">
        <v>0</v>
      </c>
      <c r="AX4" t="s" s="2">
        <v>102</v>
      </c>
      <c r="AY4" t="s" s="2">
        <v>102</v>
      </c>
      <c r="AZ4" t="s" s="2">
        <v>132</v>
      </c>
      <c r="BA4" t="s" s="2">
        <v>101</v>
      </c>
      <c r="BB4" t="s" s="2">
        <v>103</v>
      </c>
      <c r="BC4" t="s" s="2">
        <v>105</v>
      </c>
      <c r="BD4" t="s" s="2">
        <v>106</v>
      </c>
      <c r="BE4" t="s" s="2">
        <v>104</v>
      </c>
      <c r="BF4" t="s" s="2">
        <v>104</v>
      </c>
      <c r="BG4" t="s" s="2">
        <v>105</v>
      </c>
      <c r="BH4" t="s" s="2">
        <v>106</v>
      </c>
      <c r="BI4" t="s" s="2">
        <v>106</v>
      </c>
      <c r="BJ4" t="s" s="2">
        <v>106</v>
      </c>
      <c r="BK4" t="s" s="2">
        <v>105</v>
      </c>
      <c r="BL4" t="s" s="2">
        <v>104</v>
      </c>
      <c r="BM4" t="s" s="2">
        <v>105</v>
      </c>
      <c r="BN4" t="s" s="2">
        <v>105</v>
      </c>
      <c r="BO4" t="s" s="2">
        <v>105</v>
      </c>
      <c r="BP4" t="s" s="2">
        <v>105</v>
      </c>
      <c r="BQ4" t="s" s="2">
        <v>105</v>
      </c>
      <c r="BR4" t="s" s="2">
        <v>106</v>
      </c>
      <c r="BS4" t="s" s="2">
        <v>105</v>
      </c>
      <c r="BT4" t="s" s="2">
        <v>105</v>
      </c>
      <c r="BU4" t="s" s="2">
        <v>105</v>
      </c>
      <c r="BV4" t="s" s="2">
        <v>106</v>
      </c>
      <c r="BW4" t="s" s="2">
        <v>106</v>
      </c>
      <c r="BX4" t="s" s="2">
        <v>106</v>
      </c>
      <c r="BY4" t="s" s="2">
        <v>106</v>
      </c>
      <c r="BZ4" t="s" s="2">
        <v>105</v>
      </c>
      <c r="CA4" s="10"/>
      <c r="CB4" s="9" cm="1">
        <f t="array" ref="CB4">(25+20+80)*7</f>
        <v>875</v>
      </c>
      <c r="CC4" s="9" cm="1">
        <f t="array" ref="CC4">(40+35+60)*7</f>
        <v>945</v>
      </c>
      <c r="CD4" s="9" cm="1">
        <f t="array" ref="CD4">(80+20+72)*7</f>
        <v>1204</v>
      </c>
      <c r="CE4" t="s" s="2">
        <v>87</v>
      </c>
      <c r="CF4" s="9" cm="1">
        <f t="array" ref="CF4">AVERAGE(CB4:CE4)</f>
        <v>1008</v>
      </c>
    </row>
    <row r="5" ht="57.65" customHeight="1">
      <c r="A5" s="5">
        <v>45124.8886887963</v>
      </c>
      <c r="B5" t="s" s="6">
        <v>133</v>
      </c>
      <c r="C5" t="s" s="7">
        <v>134</v>
      </c>
      <c r="D5" t="s" s="7">
        <v>109</v>
      </c>
      <c r="E5" t="s" s="7">
        <v>110</v>
      </c>
      <c r="F5" t="s" s="7">
        <v>135</v>
      </c>
      <c r="G5" t="s" s="8">
        <v>136</v>
      </c>
      <c r="H5" t="s" s="2">
        <v>90</v>
      </c>
      <c r="I5" t="s" s="2">
        <v>91</v>
      </c>
      <c r="J5" t="s" s="2">
        <v>113</v>
      </c>
      <c r="K5" t="s" s="2">
        <v>137</v>
      </c>
      <c r="L5" t="s" s="2">
        <v>93</v>
      </c>
      <c r="M5" t="s" s="2">
        <v>93</v>
      </c>
      <c r="N5" t="s" s="2">
        <v>93</v>
      </c>
      <c r="O5" t="s" s="2">
        <v>94</v>
      </c>
      <c r="P5" t="s" s="2">
        <v>93</v>
      </c>
      <c r="Q5" t="s" s="2">
        <v>93</v>
      </c>
      <c r="R5" t="s" s="2">
        <v>95</v>
      </c>
      <c r="S5" t="s" s="2">
        <v>95</v>
      </c>
      <c r="T5" t="s" s="2">
        <v>95</v>
      </c>
      <c r="U5" t="s" s="2">
        <v>95</v>
      </c>
      <c r="V5" t="s" s="2">
        <v>96</v>
      </c>
      <c r="W5" t="s" s="2">
        <v>114</v>
      </c>
      <c r="X5" t="s" s="2">
        <v>114</v>
      </c>
      <c r="Y5" t="s" s="4">
        <v>138</v>
      </c>
      <c r="Z5" t="s" s="2">
        <v>117</v>
      </c>
      <c r="AA5" t="s" s="2">
        <v>99</v>
      </c>
      <c r="AB5" t="s" s="2">
        <v>117</v>
      </c>
      <c r="AC5" t="s" s="2">
        <v>100</v>
      </c>
      <c r="AD5" t="s" s="2">
        <v>100</v>
      </c>
      <c r="AE5" t="s" s="2">
        <v>117</v>
      </c>
      <c r="AF5" t="s" s="2">
        <v>99</v>
      </c>
      <c r="AG5" t="s" s="2">
        <v>100</v>
      </c>
      <c r="AH5" t="s" s="2">
        <v>118</v>
      </c>
      <c r="AI5" t="s" s="2">
        <v>118</v>
      </c>
      <c r="AJ5" s="9">
        <v>5</v>
      </c>
      <c r="AK5" s="9">
        <v>0</v>
      </c>
      <c r="AL5" s="9">
        <v>3</v>
      </c>
      <c r="AM5" s="9">
        <v>1</v>
      </c>
      <c r="AN5" s="9">
        <v>4</v>
      </c>
      <c r="AO5" t="s" s="2">
        <v>121</v>
      </c>
      <c r="AP5" t="s" s="2">
        <v>101</v>
      </c>
      <c r="AQ5" t="s" s="2">
        <v>101</v>
      </c>
      <c r="AR5" t="s" s="2">
        <v>101</v>
      </c>
      <c r="AS5" t="s" s="2">
        <v>101</v>
      </c>
      <c r="AT5" s="9">
        <v>3</v>
      </c>
      <c r="AU5" s="9">
        <v>4</v>
      </c>
      <c r="AV5" s="9">
        <v>1</v>
      </c>
      <c r="AW5" s="9">
        <v>0</v>
      </c>
      <c r="AX5" t="s" s="2">
        <v>101</v>
      </c>
      <c r="AY5" t="s" s="2">
        <v>101</v>
      </c>
      <c r="AZ5" t="s" s="2">
        <v>101</v>
      </c>
      <c r="BA5" t="s" s="2">
        <v>101</v>
      </c>
      <c r="BB5" t="s" s="2">
        <v>122</v>
      </c>
      <c r="BC5" t="s" s="2">
        <v>104</v>
      </c>
      <c r="BD5" t="s" s="2">
        <v>122</v>
      </c>
      <c r="BE5" t="s" s="2">
        <v>103</v>
      </c>
      <c r="BF5" t="s" s="2">
        <v>122</v>
      </c>
      <c r="BG5" t="s" s="2">
        <v>122</v>
      </c>
      <c r="BH5" t="s" s="2">
        <v>103</v>
      </c>
      <c r="BI5" t="s" s="2">
        <v>103</v>
      </c>
      <c r="BJ5" t="s" s="2">
        <v>103</v>
      </c>
      <c r="BK5" t="s" s="2">
        <v>122</v>
      </c>
      <c r="BL5" t="s" s="2">
        <v>104</v>
      </c>
      <c r="BM5" t="s" s="2">
        <v>105</v>
      </c>
      <c r="BN5" t="s" s="2">
        <v>104</v>
      </c>
      <c r="BO5" t="s" s="2">
        <v>105</v>
      </c>
      <c r="BP5" t="s" s="2">
        <v>103</v>
      </c>
      <c r="BQ5" t="s" s="2">
        <v>103</v>
      </c>
      <c r="BR5" t="s" s="2">
        <v>104</v>
      </c>
      <c r="BS5" t="s" s="2">
        <v>103</v>
      </c>
      <c r="BT5" t="s" s="2">
        <v>104</v>
      </c>
      <c r="BU5" t="s" s="2">
        <v>122</v>
      </c>
      <c r="BV5" t="s" s="2">
        <v>122</v>
      </c>
      <c r="BW5" t="s" s="2">
        <v>122</v>
      </c>
      <c r="BX5" t="s" s="2">
        <v>106</v>
      </c>
      <c r="BY5" t="s" s="2">
        <v>106</v>
      </c>
      <c r="BZ5" t="s" s="2">
        <v>105</v>
      </c>
      <c r="CA5" s="10"/>
      <c r="CB5" t="s" s="2">
        <v>87</v>
      </c>
      <c r="CC5" t="s" s="2">
        <v>87</v>
      </c>
      <c r="CD5" s="9" cm="1">
        <f t="array" ref="CD5">1193+235+451</f>
        <v>1879</v>
      </c>
      <c r="CE5" s="9" cm="1">
        <f t="array" ref="CE5">868+720+586</f>
        <v>2174</v>
      </c>
      <c r="CF5" s="9" cm="1">
        <f t="array" ref="CF5">AVERAGE(CB5:CE5)</f>
        <v>2026.5</v>
      </c>
    </row>
    <row r="6" ht="13.65" customHeight="1">
      <c r="A6" s="5">
        <v>45122.240190844910</v>
      </c>
      <c r="B6" t="s" s="6">
        <v>139</v>
      </c>
      <c r="C6" t="s" s="7">
        <v>140</v>
      </c>
      <c r="D6" t="s" s="7">
        <v>141</v>
      </c>
      <c r="E6" t="s" s="7">
        <v>126</v>
      </c>
      <c r="F6" t="s" s="7">
        <v>142</v>
      </c>
      <c r="G6" t="s" s="8">
        <v>143</v>
      </c>
      <c r="H6" t="s" s="2">
        <v>144</v>
      </c>
      <c r="I6" t="s" s="2">
        <v>145</v>
      </c>
      <c r="J6" t="s" s="2">
        <v>146</v>
      </c>
      <c r="K6" t="s" s="2">
        <v>147</v>
      </c>
      <c r="L6" t="s" s="2">
        <v>94</v>
      </c>
      <c r="M6" t="s" s="2">
        <v>94</v>
      </c>
      <c r="N6" t="s" s="2">
        <v>94</v>
      </c>
      <c r="O6" t="s" s="2">
        <v>94</v>
      </c>
      <c r="P6" t="s" s="2">
        <v>93</v>
      </c>
      <c r="Q6" t="s" s="2">
        <v>94</v>
      </c>
      <c r="R6" t="s" s="2">
        <v>96</v>
      </c>
      <c r="S6" t="s" s="2">
        <v>96</v>
      </c>
      <c r="T6" t="s" s="2">
        <v>96</v>
      </c>
      <c r="U6" t="s" s="2">
        <v>96</v>
      </c>
      <c r="V6" t="s" s="2">
        <v>96</v>
      </c>
      <c r="W6" t="s" s="2">
        <v>109</v>
      </c>
      <c r="X6" t="s" s="2">
        <v>114</v>
      </c>
      <c r="Y6" t="s" s="2">
        <v>148</v>
      </c>
      <c r="Z6" t="s" s="2">
        <v>98</v>
      </c>
      <c r="AA6" t="s" s="2">
        <v>117</v>
      </c>
      <c r="AB6" t="s" s="2">
        <v>98</v>
      </c>
      <c r="AC6" t="s" s="2">
        <v>99</v>
      </c>
      <c r="AD6" t="s" s="2">
        <v>100</v>
      </c>
      <c r="AE6" t="s" s="2">
        <v>98</v>
      </c>
      <c r="AF6" t="s" s="2">
        <v>98</v>
      </c>
      <c r="AG6" t="s" s="2">
        <v>98</v>
      </c>
      <c r="AH6" t="s" s="2">
        <v>98</v>
      </c>
      <c r="AI6" t="s" s="2">
        <v>98</v>
      </c>
      <c r="AJ6" s="9">
        <v>5</v>
      </c>
      <c r="AK6" s="9">
        <v>7</v>
      </c>
      <c r="AL6" s="9">
        <v>7</v>
      </c>
      <c r="AM6" s="9">
        <v>7</v>
      </c>
      <c r="AN6" s="9">
        <v>7</v>
      </c>
      <c r="AO6" t="s" s="2">
        <v>121</v>
      </c>
      <c r="AP6" t="s" s="2">
        <v>121</v>
      </c>
      <c r="AQ6" t="s" s="2">
        <v>120</v>
      </c>
      <c r="AR6" t="s" s="2">
        <v>120</v>
      </c>
      <c r="AS6" t="s" s="2">
        <v>120</v>
      </c>
      <c r="AT6" s="9">
        <v>7</v>
      </c>
      <c r="AU6" s="9">
        <v>7</v>
      </c>
      <c r="AV6" s="9">
        <v>7</v>
      </c>
      <c r="AW6" s="9">
        <v>7</v>
      </c>
      <c r="AX6" t="s" s="2">
        <v>120</v>
      </c>
      <c r="AY6" t="s" s="2">
        <v>120</v>
      </c>
      <c r="AZ6" t="s" s="2">
        <v>120</v>
      </c>
      <c r="BA6" t="s" s="2">
        <v>120</v>
      </c>
      <c r="BB6" t="s" s="2">
        <v>122</v>
      </c>
      <c r="BC6" t="s" s="2">
        <v>122</v>
      </c>
      <c r="BD6" t="s" s="2">
        <v>122</v>
      </c>
      <c r="BE6" t="s" s="2">
        <v>122</v>
      </c>
      <c r="BF6" t="s" s="2">
        <v>122</v>
      </c>
      <c r="BG6" t="s" s="2">
        <v>122</v>
      </c>
      <c r="BH6" t="s" s="2">
        <v>122</v>
      </c>
      <c r="BI6" t="s" s="2">
        <v>122</v>
      </c>
      <c r="BJ6" t="s" s="2">
        <v>122</v>
      </c>
      <c r="BK6" t="s" s="2">
        <v>122</v>
      </c>
      <c r="BL6" t="s" s="2">
        <v>122</v>
      </c>
      <c r="BM6" t="s" s="2">
        <v>122</v>
      </c>
      <c r="BN6" t="s" s="2">
        <v>122</v>
      </c>
      <c r="BO6" t="s" s="2">
        <v>122</v>
      </c>
      <c r="BP6" t="s" s="2">
        <v>122</v>
      </c>
      <c r="BQ6" t="s" s="2">
        <v>122</v>
      </c>
      <c r="BR6" t="s" s="2">
        <v>122</v>
      </c>
      <c r="BS6" t="s" s="2">
        <v>122</v>
      </c>
      <c r="BT6" t="s" s="2">
        <v>122</v>
      </c>
      <c r="BU6" t="s" s="2">
        <v>122</v>
      </c>
      <c r="BV6" t="s" s="2">
        <v>122</v>
      </c>
      <c r="BW6" t="s" s="2">
        <v>122</v>
      </c>
      <c r="BX6" t="s" s="2">
        <v>122</v>
      </c>
      <c r="BY6" t="s" s="2">
        <v>122</v>
      </c>
      <c r="BZ6" t="s" s="2">
        <v>122</v>
      </c>
      <c r="CA6" s="10"/>
      <c r="CB6" t="s" s="2">
        <v>87</v>
      </c>
      <c r="CC6" t="s" s="2">
        <v>87</v>
      </c>
      <c r="CD6" t="s" s="2">
        <v>87</v>
      </c>
      <c r="CE6" t="s" s="2">
        <v>87</v>
      </c>
      <c r="CF6" s="10"/>
    </row>
    <row r="7" ht="68.65" customHeight="1">
      <c r="A7" s="5">
        <v>45122.533581979165</v>
      </c>
      <c r="B7" t="s" s="6">
        <v>149</v>
      </c>
      <c r="C7" t="s" s="7">
        <v>150</v>
      </c>
      <c r="D7" t="s" s="7">
        <v>151</v>
      </c>
      <c r="E7" t="s" s="7">
        <v>151</v>
      </c>
      <c r="F7" t="s" s="7">
        <v>152</v>
      </c>
      <c r="G7" t="s" s="8">
        <v>153</v>
      </c>
      <c r="H7" t="s" s="2">
        <v>129</v>
      </c>
      <c r="I7" t="s" s="2">
        <v>130</v>
      </c>
      <c r="J7" t="s" s="2">
        <v>113</v>
      </c>
      <c r="K7" t="s" s="2">
        <v>154</v>
      </c>
      <c r="L7" t="s" s="2">
        <v>93</v>
      </c>
      <c r="M7" t="s" s="2">
        <v>93</v>
      </c>
      <c r="N7" t="s" s="2">
        <v>93</v>
      </c>
      <c r="O7" t="s" s="2">
        <v>94</v>
      </c>
      <c r="P7" t="s" s="2">
        <v>93</v>
      </c>
      <c r="Q7" t="s" s="2">
        <v>93</v>
      </c>
      <c r="R7" t="s" s="2">
        <v>95</v>
      </c>
      <c r="S7" t="s" s="2">
        <v>95</v>
      </c>
      <c r="T7" t="s" s="2">
        <v>96</v>
      </c>
      <c r="U7" t="s" s="2">
        <v>96</v>
      </c>
      <c r="V7" t="s" s="2">
        <v>96</v>
      </c>
      <c r="W7" t="s" s="2">
        <v>155</v>
      </c>
      <c r="X7" t="s" s="2">
        <v>114</v>
      </c>
      <c r="Y7" t="s" s="4">
        <v>156</v>
      </c>
      <c r="Z7" t="s" s="2">
        <v>98</v>
      </c>
      <c r="AA7" t="s" s="2">
        <v>117</v>
      </c>
      <c r="AB7" t="s" s="2">
        <v>98</v>
      </c>
      <c r="AC7" t="s" s="2">
        <v>100</v>
      </c>
      <c r="AD7" t="s" s="2">
        <v>100</v>
      </c>
      <c r="AE7" t="s" s="2">
        <v>99</v>
      </c>
      <c r="AF7" t="s" s="2">
        <v>117</v>
      </c>
      <c r="AG7" t="s" s="2">
        <v>117</v>
      </c>
      <c r="AH7" t="s" s="2">
        <v>100</v>
      </c>
      <c r="AI7" t="s" s="2">
        <v>118</v>
      </c>
      <c r="AJ7" s="9">
        <v>5</v>
      </c>
      <c r="AK7" s="9">
        <v>3</v>
      </c>
      <c r="AL7" s="9">
        <v>5</v>
      </c>
      <c r="AM7" s="9">
        <v>2</v>
      </c>
      <c r="AN7" s="9">
        <v>6</v>
      </c>
      <c r="AO7" t="s" s="2">
        <v>101</v>
      </c>
      <c r="AP7" t="s" s="2">
        <v>101</v>
      </c>
      <c r="AQ7" t="s" s="2">
        <v>121</v>
      </c>
      <c r="AR7" t="s" s="2">
        <v>101</v>
      </c>
      <c r="AS7" t="s" s="2">
        <v>102</v>
      </c>
      <c r="AT7" s="9">
        <v>3</v>
      </c>
      <c r="AU7" s="9">
        <v>3</v>
      </c>
      <c r="AV7" s="9">
        <v>7</v>
      </c>
      <c r="AW7" s="9">
        <v>1</v>
      </c>
      <c r="AX7" t="s" s="2">
        <v>101</v>
      </c>
      <c r="AY7" t="s" s="2">
        <v>101</v>
      </c>
      <c r="AZ7" t="s" s="2">
        <v>101</v>
      </c>
      <c r="BA7" t="s" s="2">
        <v>101</v>
      </c>
      <c r="BB7" t="s" s="2">
        <v>104</v>
      </c>
      <c r="BC7" t="s" s="2">
        <v>104</v>
      </c>
      <c r="BD7" t="s" s="2">
        <v>105</v>
      </c>
      <c r="BE7" t="s" s="2">
        <v>105</v>
      </c>
      <c r="BF7" t="s" s="2">
        <v>104</v>
      </c>
      <c r="BG7" t="s" s="2">
        <v>105</v>
      </c>
      <c r="BH7" t="s" s="2">
        <v>105</v>
      </c>
      <c r="BI7" t="s" s="2">
        <v>105</v>
      </c>
      <c r="BJ7" t="s" s="2">
        <v>105</v>
      </c>
      <c r="BK7" t="s" s="2">
        <v>105</v>
      </c>
      <c r="BL7" t="s" s="2">
        <v>104</v>
      </c>
      <c r="BM7" t="s" s="2">
        <v>105</v>
      </c>
      <c r="BN7" t="s" s="2">
        <v>104</v>
      </c>
      <c r="BO7" t="s" s="2">
        <v>105</v>
      </c>
      <c r="BP7" t="s" s="2">
        <v>105</v>
      </c>
      <c r="BQ7" t="s" s="2">
        <v>105</v>
      </c>
      <c r="BR7" t="s" s="2">
        <v>105</v>
      </c>
      <c r="BS7" t="s" s="2">
        <v>105</v>
      </c>
      <c r="BT7" t="s" s="2">
        <v>104</v>
      </c>
      <c r="BU7" t="s" s="2">
        <v>104</v>
      </c>
      <c r="BV7" t="s" s="2">
        <v>122</v>
      </c>
      <c r="BW7" t="s" s="2">
        <v>106</v>
      </c>
      <c r="BX7" t="s" s="2">
        <v>106</v>
      </c>
      <c r="BY7" t="s" s="2">
        <v>106</v>
      </c>
      <c r="BZ7" t="s" s="2">
        <v>104</v>
      </c>
      <c r="CA7" s="10"/>
      <c r="CB7" t="s" s="2">
        <v>87</v>
      </c>
      <c r="CC7" s="9" cm="1">
        <f t="array" ref="CC7">280+263+145+73</f>
        <v>761</v>
      </c>
      <c r="CD7" s="9" cm="1">
        <f t="array" ref="CD7">724+416+151+130</f>
        <v>1421</v>
      </c>
      <c r="CE7" s="9" cm="1">
        <f t="array" ref="CE7">634+305+187</f>
        <v>1126</v>
      </c>
      <c r="CF7" s="9" cm="1">
        <f t="array" ref="CF7">AVERAGE(CB7:CE7)</f>
        <v>1102.666666666670</v>
      </c>
    </row>
    <row r="8" ht="13.65" customHeight="1">
      <c r="A8" s="5">
        <v>45120.750772060186</v>
      </c>
      <c r="B8" t="s" s="6">
        <v>157</v>
      </c>
      <c r="C8" t="s" s="7">
        <v>158</v>
      </c>
      <c r="D8" t="s" s="7">
        <v>109</v>
      </c>
      <c r="E8" t="s" s="7">
        <v>159</v>
      </c>
      <c r="F8" t="s" s="7">
        <v>160</v>
      </c>
      <c r="G8" t="s" s="8">
        <v>161</v>
      </c>
      <c r="H8" t="s" s="2">
        <v>144</v>
      </c>
      <c r="I8" t="s" s="2">
        <v>145</v>
      </c>
      <c r="J8" t="s" s="2">
        <v>113</v>
      </c>
      <c r="K8" t="s" s="2">
        <v>110</v>
      </c>
      <c r="L8" t="s" s="2">
        <v>93</v>
      </c>
      <c r="M8" t="s" s="2">
        <v>93</v>
      </c>
      <c r="N8" t="s" s="2">
        <v>93</v>
      </c>
      <c r="O8" t="s" s="2">
        <v>94</v>
      </c>
      <c r="P8" t="s" s="2">
        <v>93</v>
      </c>
      <c r="Q8" t="s" s="2">
        <v>93</v>
      </c>
      <c r="R8" t="s" s="2">
        <v>95</v>
      </c>
      <c r="S8" t="s" s="2">
        <v>96</v>
      </c>
      <c r="T8" t="s" s="2">
        <v>96</v>
      </c>
      <c r="U8" t="s" s="2">
        <v>96</v>
      </c>
      <c r="V8" t="s" s="2">
        <v>95</v>
      </c>
      <c r="W8" t="s" s="2">
        <v>155</v>
      </c>
      <c r="X8" t="s" s="2">
        <v>114</v>
      </c>
      <c r="Y8" t="s" s="2">
        <v>162</v>
      </c>
      <c r="Z8" t="s" s="2">
        <v>98</v>
      </c>
      <c r="AA8" t="s" s="2">
        <v>98</v>
      </c>
      <c r="AB8" t="s" s="2">
        <v>117</v>
      </c>
      <c r="AC8" t="s" s="2">
        <v>98</v>
      </c>
      <c r="AD8" t="s" s="2">
        <v>117</v>
      </c>
      <c r="AE8" t="s" s="2">
        <v>99</v>
      </c>
      <c r="AF8" t="s" s="2">
        <v>99</v>
      </c>
      <c r="AG8" t="s" s="2">
        <v>99</v>
      </c>
      <c r="AH8" t="s" s="2">
        <v>117</v>
      </c>
      <c r="AI8" t="s" s="2">
        <v>98</v>
      </c>
      <c r="AJ8" s="9">
        <v>7</v>
      </c>
      <c r="AK8" s="9">
        <v>5</v>
      </c>
      <c r="AL8" s="9">
        <v>7</v>
      </c>
      <c r="AM8" s="9">
        <v>1</v>
      </c>
      <c r="AN8" s="9">
        <v>7</v>
      </c>
      <c r="AO8" t="s" s="2">
        <v>101</v>
      </c>
      <c r="AP8" t="s" s="2">
        <v>102</v>
      </c>
      <c r="AQ8" t="s" s="2">
        <v>101</v>
      </c>
      <c r="AR8" t="s" s="2">
        <v>101</v>
      </c>
      <c r="AS8" t="s" s="2">
        <v>101</v>
      </c>
      <c r="AT8" s="9">
        <v>2</v>
      </c>
      <c r="AU8" s="9">
        <v>5</v>
      </c>
      <c r="AV8" s="9">
        <v>7</v>
      </c>
      <c r="AW8" s="9">
        <v>5</v>
      </c>
      <c r="AX8" t="s" s="2">
        <v>101</v>
      </c>
      <c r="AY8" t="s" s="2">
        <v>101</v>
      </c>
      <c r="AZ8" t="s" s="2">
        <v>101</v>
      </c>
      <c r="BA8" t="s" s="2">
        <v>101</v>
      </c>
      <c r="BB8" t="s" s="2">
        <v>103</v>
      </c>
      <c r="BC8" t="s" s="2">
        <v>103</v>
      </c>
      <c r="BD8" t="s" s="2">
        <v>103</v>
      </c>
      <c r="BE8" t="s" s="2">
        <v>103</v>
      </c>
      <c r="BF8" t="s" s="2">
        <v>122</v>
      </c>
      <c r="BG8" t="s" s="2">
        <v>103</v>
      </c>
      <c r="BH8" t="s" s="2">
        <v>103</v>
      </c>
      <c r="BI8" t="s" s="2">
        <v>104</v>
      </c>
      <c r="BJ8" t="s" s="2">
        <v>103</v>
      </c>
      <c r="BK8" t="s" s="2">
        <v>122</v>
      </c>
      <c r="BL8" t="s" s="2">
        <v>103</v>
      </c>
      <c r="BM8" t="s" s="2">
        <v>103</v>
      </c>
      <c r="BN8" t="s" s="2">
        <v>103</v>
      </c>
      <c r="BO8" t="s" s="2">
        <v>103</v>
      </c>
      <c r="BP8" t="s" s="2">
        <v>103</v>
      </c>
      <c r="BQ8" t="s" s="2">
        <v>103</v>
      </c>
      <c r="BR8" t="s" s="2">
        <v>104</v>
      </c>
      <c r="BS8" t="s" s="2">
        <v>104</v>
      </c>
      <c r="BT8" t="s" s="2">
        <v>122</v>
      </c>
      <c r="BU8" t="s" s="2">
        <v>122</v>
      </c>
      <c r="BV8" t="s" s="2">
        <v>122</v>
      </c>
      <c r="BW8" t="s" s="2">
        <v>122</v>
      </c>
      <c r="BX8" t="s" s="2">
        <v>106</v>
      </c>
      <c r="BY8" t="s" s="2">
        <v>104</v>
      </c>
      <c r="BZ8" t="s" s="2">
        <v>103</v>
      </c>
      <c r="CA8" s="10"/>
      <c r="CB8" s="9" cm="1">
        <f t="array" ref="CB8">339+245+155</f>
        <v>739</v>
      </c>
      <c r="CC8" s="9" cm="1">
        <f t="array" ref="CC8">409+249+242</f>
        <v>900</v>
      </c>
      <c r="CD8" s="9" cm="1">
        <f t="array" ref="CD8">319+305+213</f>
        <v>837</v>
      </c>
      <c r="CE8" s="9" cm="1">
        <f t="array" ref="CE8">305+250+245</f>
        <v>800</v>
      </c>
      <c r="CF8" s="9" cm="1">
        <f t="array" ref="CF8">AVERAGE(CB8:CE8)</f>
        <v>819</v>
      </c>
    </row>
    <row r="9" ht="46.65" customHeight="1">
      <c r="A9" s="5">
        <v>45120.778015613425</v>
      </c>
      <c r="B9" t="s" s="6">
        <v>163</v>
      </c>
      <c r="C9" t="s" s="7">
        <v>164</v>
      </c>
      <c r="D9" t="s" s="7">
        <v>109</v>
      </c>
      <c r="E9" t="s" s="7">
        <v>165</v>
      </c>
      <c r="F9" t="s" s="7">
        <v>166</v>
      </c>
      <c r="G9" t="s" s="8">
        <v>167</v>
      </c>
      <c r="H9" t="s" s="2">
        <v>168</v>
      </c>
      <c r="I9" t="s" s="2">
        <v>169</v>
      </c>
      <c r="J9" t="s" s="2">
        <v>146</v>
      </c>
      <c r="K9" t="s" s="2">
        <v>170</v>
      </c>
      <c r="L9" t="s" s="2">
        <v>93</v>
      </c>
      <c r="M9" t="s" s="2">
        <v>93</v>
      </c>
      <c r="N9" t="s" s="2">
        <v>93</v>
      </c>
      <c r="O9" t="s" s="2">
        <v>94</v>
      </c>
      <c r="P9" t="s" s="2">
        <v>93</v>
      </c>
      <c r="Q9" t="s" s="2">
        <v>93</v>
      </c>
      <c r="R9" t="s" s="2">
        <v>96</v>
      </c>
      <c r="S9" t="s" s="2">
        <v>96</v>
      </c>
      <c r="T9" t="s" s="2">
        <v>96</v>
      </c>
      <c r="U9" t="s" s="2">
        <v>96</v>
      </c>
      <c r="V9" t="s" s="2">
        <v>171</v>
      </c>
      <c r="W9" t="s" s="2">
        <v>155</v>
      </c>
      <c r="X9" t="s" s="2">
        <v>172</v>
      </c>
      <c r="Y9" t="s" s="4">
        <v>173</v>
      </c>
      <c r="Z9" t="s" s="2">
        <v>98</v>
      </c>
      <c r="AA9" t="s" s="2">
        <v>117</v>
      </c>
      <c r="AB9" t="s" s="2">
        <v>117</v>
      </c>
      <c r="AC9" t="s" s="2">
        <v>99</v>
      </c>
      <c r="AD9" t="s" s="2">
        <v>100</v>
      </c>
      <c r="AE9" t="s" s="2">
        <v>98</v>
      </c>
      <c r="AF9" t="s" s="2">
        <v>117</v>
      </c>
      <c r="AG9" t="s" s="2">
        <v>117</v>
      </c>
      <c r="AH9" t="s" s="2">
        <v>99</v>
      </c>
      <c r="AI9" t="s" s="2">
        <v>117</v>
      </c>
      <c r="AJ9" s="9">
        <v>7</v>
      </c>
      <c r="AK9" s="9">
        <v>7</v>
      </c>
      <c r="AL9" s="9">
        <v>7</v>
      </c>
      <c r="AM9" s="9">
        <v>7</v>
      </c>
      <c r="AN9" s="9">
        <v>7</v>
      </c>
      <c r="AO9" t="s" s="2">
        <v>120</v>
      </c>
      <c r="AP9" t="s" s="2">
        <v>120</v>
      </c>
      <c r="AQ9" t="s" s="2">
        <v>120</v>
      </c>
      <c r="AR9" t="s" s="2">
        <v>120</v>
      </c>
      <c r="AS9" t="s" s="2">
        <v>120</v>
      </c>
      <c r="AT9" s="9">
        <v>3</v>
      </c>
      <c r="AU9" s="9">
        <v>3</v>
      </c>
      <c r="AV9" s="9">
        <v>3</v>
      </c>
      <c r="AW9" s="9">
        <v>3</v>
      </c>
      <c r="AX9" t="s" s="2">
        <v>121</v>
      </c>
      <c r="AY9" t="s" s="2">
        <v>121</v>
      </c>
      <c r="AZ9" t="s" s="2">
        <v>121</v>
      </c>
      <c r="BA9" t="s" s="2">
        <v>121</v>
      </c>
      <c r="BB9" t="s" s="2">
        <v>103</v>
      </c>
      <c r="BC9" t="s" s="2">
        <v>104</v>
      </c>
      <c r="BD9" t="s" s="2">
        <v>104</v>
      </c>
      <c r="BE9" t="s" s="2">
        <v>103</v>
      </c>
      <c r="BF9" t="s" s="2">
        <v>103</v>
      </c>
      <c r="BG9" t="s" s="2">
        <v>122</v>
      </c>
      <c r="BH9" t="s" s="2">
        <v>122</v>
      </c>
      <c r="BI9" t="s" s="2">
        <v>122</v>
      </c>
      <c r="BJ9" t="s" s="2">
        <v>122</v>
      </c>
      <c r="BK9" t="s" s="2">
        <v>122</v>
      </c>
      <c r="BL9" t="s" s="2">
        <v>103</v>
      </c>
      <c r="BM9" t="s" s="2">
        <v>104</v>
      </c>
      <c r="BN9" t="s" s="2">
        <v>103</v>
      </c>
      <c r="BO9" t="s" s="2">
        <v>103</v>
      </c>
      <c r="BP9" t="s" s="2">
        <v>122</v>
      </c>
      <c r="BQ9" t="s" s="2">
        <v>103</v>
      </c>
      <c r="BR9" t="s" s="2">
        <v>103</v>
      </c>
      <c r="BS9" t="s" s="2">
        <v>122</v>
      </c>
      <c r="BT9" t="s" s="2">
        <v>122</v>
      </c>
      <c r="BU9" t="s" s="2">
        <v>122</v>
      </c>
      <c r="BV9" t="s" s="2">
        <v>122</v>
      </c>
      <c r="BW9" t="s" s="2">
        <v>122</v>
      </c>
      <c r="BX9" t="s" s="2">
        <v>104</v>
      </c>
      <c r="BY9" t="s" s="2">
        <v>104</v>
      </c>
      <c r="BZ9" t="s" s="2">
        <v>122</v>
      </c>
      <c r="CA9" s="10"/>
      <c r="CB9" s="10"/>
      <c r="CC9" s="10"/>
      <c r="CD9" s="10"/>
      <c r="CE9" s="10"/>
      <c r="CF9" s="10"/>
    </row>
    <row r="10" ht="13.65" customHeight="1">
      <c r="A10" s="5">
        <v>45124.550322175928</v>
      </c>
      <c r="B10" t="s" s="6">
        <v>174</v>
      </c>
      <c r="C10" t="s" s="7">
        <v>175</v>
      </c>
      <c r="D10" t="s" s="7">
        <v>87</v>
      </c>
      <c r="E10" t="s" s="7">
        <v>87</v>
      </c>
      <c r="F10" t="s" s="7">
        <v>152</v>
      </c>
      <c r="G10" t="s" s="8">
        <v>176</v>
      </c>
      <c r="H10" t="s" s="2">
        <v>129</v>
      </c>
      <c r="I10" t="s" s="2">
        <v>130</v>
      </c>
      <c r="J10" t="s" s="2">
        <v>113</v>
      </c>
      <c r="K10" t="s" s="2">
        <v>87</v>
      </c>
      <c r="L10" t="s" s="2">
        <v>93</v>
      </c>
      <c r="M10" t="s" s="2">
        <v>93</v>
      </c>
      <c r="N10" t="s" s="2">
        <v>93</v>
      </c>
      <c r="O10" t="s" s="2">
        <v>94</v>
      </c>
      <c r="P10" t="s" s="2">
        <v>93</v>
      </c>
      <c r="Q10" t="s" s="2">
        <v>93</v>
      </c>
      <c r="R10" t="s" s="2">
        <v>95</v>
      </c>
      <c r="S10" t="s" s="2">
        <v>95</v>
      </c>
      <c r="T10" t="s" s="2">
        <v>95</v>
      </c>
      <c r="U10" t="s" s="2">
        <v>95</v>
      </c>
      <c r="V10" t="s" s="2">
        <v>95</v>
      </c>
      <c r="W10" t="s" s="2">
        <v>155</v>
      </c>
      <c r="X10" t="s" s="2">
        <v>114</v>
      </c>
      <c r="Y10" t="s" s="2">
        <v>177</v>
      </c>
      <c r="Z10" t="s" s="2">
        <v>98</v>
      </c>
      <c r="AA10" t="s" s="2">
        <v>100</v>
      </c>
      <c r="AB10" t="s" s="2">
        <v>98</v>
      </c>
      <c r="AC10" t="s" s="2">
        <v>118</v>
      </c>
      <c r="AD10" t="s" s="2">
        <v>100</v>
      </c>
      <c r="AE10" t="s" s="2">
        <v>99</v>
      </c>
      <c r="AF10" t="s" s="2">
        <v>117</v>
      </c>
      <c r="AG10" t="s" s="2">
        <v>118</v>
      </c>
      <c r="AH10" t="s" s="2">
        <v>118</v>
      </c>
      <c r="AI10" t="s" s="2">
        <v>118</v>
      </c>
      <c r="AJ10" s="9">
        <v>3</v>
      </c>
      <c r="AK10" s="9">
        <v>1</v>
      </c>
      <c r="AL10" s="9">
        <v>7</v>
      </c>
      <c r="AM10" s="9">
        <v>0</v>
      </c>
      <c r="AN10" s="9">
        <v>7</v>
      </c>
      <c r="AO10" t="s" s="2">
        <v>101</v>
      </c>
      <c r="AP10" t="s" s="2">
        <v>101</v>
      </c>
      <c r="AQ10" t="s" s="2">
        <v>132</v>
      </c>
      <c r="AR10" t="s" s="2">
        <v>101</v>
      </c>
      <c r="AS10" t="s" s="2">
        <v>132</v>
      </c>
      <c r="AT10" s="9">
        <v>0</v>
      </c>
      <c r="AU10" s="9">
        <v>5</v>
      </c>
      <c r="AV10" s="9">
        <v>5</v>
      </c>
      <c r="AW10" s="9">
        <v>0</v>
      </c>
      <c r="AX10" t="s" s="2">
        <v>101</v>
      </c>
      <c r="AY10" t="s" s="2">
        <v>101</v>
      </c>
      <c r="AZ10" t="s" s="2">
        <v>101</v>
      </c>
      <c r="BA10" t="s" s="2">
        <v>101</v>
      </c>
      <c r="BB10" t="s" s="2">
        <v>103</v>
      </c>
      <c r="BC10" t="s" s="2">
        <v>105</v>
      </c>
      <c r="BD10" t="s" s="2">
        <v>105</v>
      </c>
      <c r="BE10" t="s" s="2">
        <v>105</v>
      </c>
      <c r="BF10" t="s" s="2">
        <v>105</v>
      </c>
      <c r="BG10" t="s" s="2">
        <v>106</v>
      </c>
      <c r="BH10" t="s" s="2">
        <v>106</v>
      </c>
      <c r="BI10" t="s" s="2">
        <v>104</v>
      </c>
      <c r="BJ10" t="s" s="2">
        <v>105</v>
      </c>
      <c r="BK10" t="s" s="2">
        <v>105</v>
      </c>
      <c r="BL10" t="s" s="2">
        <v>104</v>
      </c>
      <c r="BM10" t="s" s="2">
        <v>105</v>
      </c>
      <c r="BN10" t="s" s="2">
        <v>106</v>
      </c>
      <c r="BO10" t="s" s="2">
        <v>105</v>
      </c>
      <c r="BP10" t="s" s="2">
        <v>105</v>
      </c>
      <c r="BQ10" t="s" s="2">
        <v>105</v>
      </c>
      <c r="BR10" t="s" s="2">
        <v>106</v>
      </c>
      <c r="BS10" t="s" s="2">
        <v>105</v>
      </c>
      <c r="BT10" t="s" s="2">
        <v>105</v>
      </c>
      <c r="BU10" t="s" s="2">
        <v>104</v>
      </c>
      <c r="BV10" t="s" s="2">
        <v>106</v>
      </c>
      <c r="BW10" t="s" s="2">
        <v>106</v>
      </c>
      <c r="BX10" t="s" s="2">
        <v>106</v>
      </c>
      <c r="BY10" t="s" s="2">
        <v>106</v>
      </c>
      <c r="BZ10" t="s" s="2">
        <v>106</v>
      </c>
      <c r="CA10" s="10"/>
      <c r="CB10" t="s" s="2">
        <v>87</v>
      </c>
      <c r="CC10" t="s" s="2">
        <v>87</v>
      </c>
      <c r="CD10" t="s" s="2">
        <v>87</v>
      </c>
      <c r="CE10" t="s" s="2">
        <v>87</v>
      </c>
      <c r="CF10" s="10"/>
    </row>
    <row r="11" ht="46.65" customHeight="1">
      <c r="A11" s="5">
        <v>45120.766829259257</v>
      </c>
      <c r="B11" t="s" s="6">
        <v>178</v>
      </c>
      <c r="C11" t="s" s="7">
        <v>179</v>
      </c>
      <c r="D11" t="s" s="7">
        <v>109</v>
      </c>
      <c r="E11" t="s" s="7">
        <v>110</v>
      </c>
      <c r="F11" t="s" s="7">
        <v>180</v>
      </c>
      <c r="G11" t="s" s="8">
        <v>176</v>
      </c>
      <c r="H11" t="s" s="2">
        <v>181</v>
      </c>
      <c r="I11" t="s" s="2">
        <v>182</v>
      </c>
      <c r="J11" t="s" s="2">
        <v>146</v>
      </c>
      <c r="K11" t="s" s="2">
        <v>183</v>
      </c>
      <c r="L11" t="s" s="2">
        <v>94</v>
      </c>
      <c r="M11" t="s" s="2">
        <v>93</v>
      </c>
      <c r="N11" t="s" s="2">
        <v>93</v>
      </c>
      <c r="O11" t="s" s="2">
        <v>94</v>
      </c>
      <c r="P11" t="s" s="2">
        <v>93</v>
      </c>
      <c r="Q11" t="s" s="2">
        <v>93</v>
      </c>
      <c r="R11" t="s" s="2">
        <v>96</v>
      </c>
      <c r="S11" t="s" s="2">
        <v>96</v>
      </c>
      <c r="T11" t="s" s="2">
        <v>96</v>
      </c>
      <c r="U11" t="s" s="2">
        <v>96</v>
      </c>
      <c r="V11" t="s" s="2">
        <v>96</v>
      </c>
      <c r="W11" t="s" s="2">
        <v>114</v>
      </c>
      <c r="X11" t="s" s="2">
        <v>114</v>
      </c>
      <c r="Y11" t="s" s="4">
        <v>184</v>
      </c>
      <c r="Z11" t="s" s="2">
        <v>98</v>
      </c>
      <c r="AA11" t="s" s="2">
        <v>117</v>
      </c>
      <c r="AB11" t="s" s="2">
        <v>98</v>
      </c>
      <c r="AC11" t="s" s="2">
        <v>117</v>
      </c>
      <c r="AD11" t="s" s="2">
        <v>100</v>
      </c>
      <c r="AE11" t="s" s="2">
        <v>99</v>
      </c>
      <c r="AF11" t="s" s="2">
        <v>117</v>
      </c>
      <c r="AG11" t="s" s="2">
        <v>117</v>
      </c>
      <c r="AH11" t="s" s="2">
        <v>118</v>
      </c>
      <c r="AI11" t="s" s="2">
        <v>118</v>
      </c>
      <c r="AJ11" s="9">
        <v>1</v>
      </c>
      <c r="AK11" s="9">
        <v>5</v>
      </c>
      <c r="AL11" s="9">
        <v>7</v>
      </c>
      <c r="AM11" s="9">
        <v>7</v>
      </c>
      <c r="AN11" s="9">
        <v>3</v>
      </c>
      <c r="AO11" t="s" s="2">
        <v>102</v>
      </c>
      <c r="AP11" t="s" s="2">
        <v>121</v>
      </c>
      <c r="AQ11" t="s" s="2">
        <v>120</v>
      </c>
      <c r="AR11" t="s" s="2">
        <v>120</v>
      </c>
      <c r="AS11" t="s" s="2">
        <v>101</v>
      </c>
      <c r="AT11" s="9">
        <v>5</v>
      </c>
      <c r="AU11" s="9">
        <v>7</v>
      </c>
      <c r="AV11" s="9">
        <v>6</v>
      </c>
      <c r="AW11" s="9">
        <v>6</v>
      </c>
      <c r="AX11" t="s" s="2">
        <v>101</v>
      </c>
      <c r="AY11" t="s" s="2">
        <v>102</v>
      </c>
      <c r="AZ11" t="s" s="2">
        <v>119</v>
      </c>
      <c r="BA11" t="s" s="2">
        <v>119</v>
      </c>
      <c r="BB11" t="s" s="2">
        <v>122</v>
      </c>
      <c r="BC11" t="s" s="2">
        <v>103</v>
      </c>
      <c r="BD11" t="s" s="2">
        <v>122</v>
      </c>
      <c r="BE11" t="s" s="2">
        <v>103</v>
      </c>
      <c r="BF11" t="s" s="2">
        <v>122</v>
      </c>
      <c r="BG11" t="s" s="2">
        <v>103</v>
      </c>
      <c r="BH11" t="s" s="2">
        <v>104</v>
      </c>
      <c r="BI11" t="s" s="2">
        <v>104</v>
      </c>
      <c r="BJ11" t="s" s="2">
        <v>104</v>
      </c>
      <c r="BK11" t="s" s="2">
        <v>103</v>
      </c>
      <c r="BL11" t="s" s="2">
        <v>122</v>
      </c>
      <c r="BM11" t="s" s="2">
        <v>103</v>
      </c>
      <c r="BN11" t="s" s="2">
        <v>103</v>
      </c>
      <c r="BO11" t="s" s="2">
        <v>103</v>
      </c>
      <c r="BP11" t="s" s="2">
        <v>122</v>
      </c>
      <c r="BQ11" t="s" s="2">
        <v>104</v>
      </c>
      <c r="BR11" t="s" s="2">
        <v>104</v>
      </c>
      <c r="BS11" t="s" s="2">
        <v>104</v>
      </c>
      <c r="BT11" t="s" s="2">
        <v>104</v>
      </c>
      <c r="BU11" t="s" s="2">
        <v>103</v>
      </c>
      <c r="BV11" t="s" s="2">
        <v>122</v>
      </c>
      <c r="BW11" t="s" s="2">
        <v>122</v>
      </c>
      <c r="BX11" t="s" s="2">
        <v>104</v>
      </c>
      <c r="BY11" t="s" s="2">
        <v>104</v>
      </c>
      <c r="BZ11" t="s" s="2">
        <v>104</v>
      </c>
      <c r="CA11" s="10"/>
      <c r="CB11" s="9" cm="1">
        <f t="array" ref="CB11">480+180+120</f>
        <v>780</v>
      </c>
      <c r="CC11" s="9" cm="1">
        <f t="array" ref="CC11">661+150+123</f>
        <v>934</v>
      </c>
      <c r="CD11" s="9" cm="1">
        <f t="array" ref="CD11">960+182+120</f>
        <v>1262</v>
      </c>
      <c r="CE11" s="9" cm="1">
        <f t="array" ref="CE11">484+90+125</f>
        <v>699</v>
      </c>
      <c r="CF11" s="9" cm="1">
        <f t="array" ref="CF11">AVERAGE(CB11:CE11)</f>
        <v>918.75</v>
      </c>
    </row>
    <row r="12" ht="46.65" customHeight="1">
      <c r="A12" s="5">
        <v>45121.579483298614</v>
      </c>
      <c r="B12" t="s" s="6">
        <v>185</v>
      </c>
      <c r="C12" t="s" s="7">
        <v>186</v>
      </c>
      <c r="D12" t="s" s="7">
        <v>109</v>
      </c>
      <c r="E12" t="s" s="7">
        <v>110</v>
      </c>
      <c r="F12" t="s" s="7">
        <v>187</v>
      </c>
      <c r="G12" t="s" s="8">
        <v>188</v>
      </c>
      <c r="H12" t="s" s="2">
        <v>181</v>
      </c>
      <c r="I12" t="s" s="2">
        <v>182</v>
      </c>
      <c r="J12" t="s" s="2">
        <v>113</v>
      </c>
      <c r="K12" t="s" s="2">
        <v>110</v>
      </c>
      <c r="L12" t="s" s="2">
        <v>93</v>
      </c>
      <c r="M12" t="s" s="2">
        <v>93</v>
      </c>
      <c r="N12" t="s" s="2">
        <v>93</v>
      </c>
      <c r="O12" t="s" s="2">
        <v>94</v>
      </c>
      <c r="P12" t="s" s="2">
        <v>93</v>
      </c>
      <c r="Q12" t="s" s="2">
        <v>93</v>
      </c>
      <c r="R12" t="s" s="2">
        <v>96</v>
      </c>
      <c r="S12" t="s" s="2">
        <v>96</v>
      </c>
      <c r="T12" t="s" s="2">
        <v>96</v>
      </c>
      <c r="U12" t="s" s="2">
        <v>96</v>
      </c>
      <c r="V12" t="s" s="2">
        <v>96</v>
      </c>
      <c r="W12" t="s" s="2">
        <v>155</v>
      </c>
      <c r="X12" t="s" s="2">
        <v>114</v>
      </c>
      <c r="Y12" t="s" s="4">
        <v>189</v>
      </c>
      <c r="Z12" t="s" s="2">
        <v>98</v>
      </c>
      <c r="AA12" t="s" s="2">
        <v>117</v>
      </c>
      <c r="AB12" t="s" s="2">
        <v>98</v>
      </c>
      <c r="AC12" t="s" s="2">
        <v>100</v>
      </c>
      <c r="AD12" t="s" s="2">
        <v>100</v>
      </c>
      <c r="AE12" t="s" s="2">
        <v>117</v>
      </c>
      <c r="AF12" t="s" s="2">
        <v>117</v>
      </c>
      <c r="AG12" t="s" s="2">
        <v>100</v>
      </c>
      <c r="AH12" t="s" s="2">
        <v>100</v>
      </c>
      <c r="AI12" t="s" s="2">
        <v>100</v>
      </c>
      <c r="AJ12" s="9">
        <v>3</v>
      </c>
      <c r="AK12" s="9">
        <v>1</v>
      </c>
      <c r="AL12" s="9">
        <v>3</v>
      </c>
      <c r="AM12" s="9">
        <v>1</v>
      </c>
      <c r="AN12" s="9">
        <v>4</v>
      </c>
      <c r="AO12" t="s" s="2">
        <v>101</v>
      </c>
      <c r="AP12" t="s" s="2">
        <v>101</v>
      </c>
      <c r="AQ12" t="s" s="2">
        <v>102</v>
      </c>
      <c r="AR12" t="s" s="2">
        <v>101</v>
      </c>
      <c r="AS12" t="s" s="2">
        <v>102</v>
      </c>
      <c r="AT12" s="9">
        <v>3</v>
      </c>
      <c r="AU12" s="9">
        <v>5</v>
      </c>
      <c r="AV12" s="9">
        <v>7</v>
      </c>
      <c r="AW12" s="9">
        <v>1</v>
      </c>
      <c r="AX12" t="s" s="2">
        <v>101</v>
      </c>
      <c r="AY12" t="s" s="2">
        <v>101</v>
      </c>
      <c r="AZ12" t="s" s="2">
        <v>102</v>
      </c>
      <c r="BA12" t="s" s="2">
        <v>101</v>
      </c>
      <c r="BB12" t="s" s="2">
        <v>122</v>
      </c>
      <c r="BC12" t="s" s="2">
        <v>105</v>
      </c>
      <c r="BD12" t="s" s="2">
        <v>103</v>
      </c>
      <c r="BE12" t="s" s="2">
        <v>103</v>
      </c>
      <c r="BF12" t="s" s="2">
        <v>122</v>
      </c>
      <c r="BG12" t="s" s="2">
        <v>103</v>
      </c>
      <c r="BH12" t="s" s="2">
        <v>103</v>
      </c>
      <c r="BI12" t="s" s="2">
        <v>104</v>
      </c>
      <c r="BJ12" t="s" s="2">
        <v>104</v>
      </c>
      <c r="BK12" t="s" s="2">
        <v>104</v>
      </c>
      <c r="BL12" t="s" s="2">
        <v>104</v>
      </c>
      <c r="BM12" t="s" s="2">
        <v>105</v>
      </c>
      <c r="BN12" t="s" s="2">
        <v>105</v>
      </c>
      <c r="BO12" t="s" s="2">
        <v>105</v>
      </c>
      <c r="BP12" t="s" s="2">
        <v>104</v>
      </c>
      <c r="BQ12" t="s" s="2">
        <v>104</v>
      </c>
      <c r="BR12" t="s" s="2">
        <v>104</v>
      </c>
      <c r="BS12" t="s" s="2">
        <v>105</v>
      </c>
      <c r="BT12" t="s" s="2">
        <v>104</v>
      </c>
      <c r="BU12" t="s" s="2">
        <v>103</v>
      </c>
      <c r="BV12" t="s" s="2">
        <v>122</v>
      </c>
      <c r="BW12" t="s" s="2">
        <v>122</v>
      </c>
      <c r="BX12" t="s" s="2">
        <v>106</v>
      </c>
      <c r="BY12" t="s" s="2">
        <v>106</v>
      </c>
      <c r="BZ12" t="s" s="2">
        <v>105</v>
      </c>
      <c r="CA12" s="10"/>
      <c r="CB12" s="9" cm="1">
        <f t="array" ref="CB12">335+167+49</f>
        <v>551</v>
      </c>
      <c r="CC12" s="9" cm="1">
        <f t="array" ref="CC12">424+188+50</f>
        <v>662</v>
      </c>
      <c r="CD12" s="9" cm="1">
        <f t="array" ref="CD12">378+188+113</f>
        <v>679</v>
      </c>
      <c r="CE12" s="9" cm="1">
        <f t="array" ref="CE12">621+252+38+220</f>
        <v>1131</v>
      </c>
      <c r="CF12" s="9" cm="1">
        <f t="array" ref="CF12">AVERAGE(CB12:CE12)</f>
        <v>755.75</v>
      </c>
    </row>
    <row r="13" ht="13.65" customHeight="1">
      <c r="A13" s="5">
        <v>45121.661149351850</v>
      </c>
      <c r="B13" t="s" s="6">
        <v>190</v>
      </c>
      <c r="C13" t="s" s="7">
        <v>191</v>
      </c>
      <c r="D13" t="s" s="7">
        <v>192</v>
      </c>
      <c r="E13" t="s" s="7">
        <v>110</v>
      </c>
      <c r="F13" t="s" s="7">
        <v>193</v>
      </c>
      <c r="G13" t="s" s="8">
        <v>194</v>
      </c>
      <c r="H13" t="s" s="2">
        <v>129</v>
      </c>
      <c r="I13" t="s" s="2">
        <v>130</v>
      </c>
      <c r="J13" t="s" s="2">
        <v>113</v>
      </c>
      <c r="K13" t="s" s="2">
        <v>110</v>
      </c>
      <c r="L13" t="s" s="2">
        <v>93</v>
      </c>
      <c r="M13" t="s" s="2">
        <v>93</v>
      </c>
      <c r="N13" t="s" s="2">
        <v>93</v>
      </c>
      <c r="O13" t="s" s="2">
        <v>94</v>
      </c>
      <c r="P13" t="s" s="2">
        <v>93</v>
      </c>
      <c r="Q13" t="s" s="2">
        <v>93</v>
      </c>
      <c r="R13" t="s" s="2">
        <v>96</v>
      </c>
      <c r="S13" t="s" s="2">
        <v>96</v>
      </c>
      <c r="T13" t="s" s="2">
        <v>96</v>
      </c>
      <c r="U13" t="s" s="2">
        <v>96</v>
      </c>
      <c r="V13" t="s" s="2">
        <v>171</v>
      </c>
      <c r="W13" t="s" s="2">
        <v>155</v>
      </c>
      <c r="X13" t="s" s="2">
        <v>155</v>
      </c>
      <c r="Y13" t="s" s="2">
        <v>195</v>
      </c>
      <c r="Z13" t="s" s="2">
        <v>98</v>
      </c>
      <c r="AA13" t="s" s="2">
        <v>117</v>
      </c>
      <c r="AB13" t="s" s="2">
        <v>98</v>
      </c>
      <c r="AC13" t="s" s="2">
        <v>100</v>
      </c>
      <c r="AD13" t="s" s="2">
        <v>117</v>
      </c>
      <c r="AE13" t="s" s="2">
        <v>117</v>
      </c>
      <c r="AF13" t="s" s="2">
        <v>98</v>
      </c>
      <c r="AG13" t="s" s="2">
        <v>98</v>
      </c>
      <c r="AH13" t="s" s="2">
        <v>118</v>
      </c>
      <c r="AI13" t="s" s="2">
        <v>117</v>
      </c>
      <c r="AJ13" s="9">
        <v>0</v>
      </c>
      <c r="AK13" s="9">
        <v>2</v>
      </c>
      <c r="AL13" s="9">
        <v>3</v>
      </c>
      <c r="AM13" s="9">
        <v>3</v>
      </c>
      <c r="AN13" s="9">
        <v>3</v>
      </c>
      <c r="AO13" t="s" s="2">
        <v>102</v>
      </c>
      <c r="AP13" t="s" s="2">
        <v>102</v>
      </c>
      <c r="AQ13" t="s" s="2">
        <v>132</v>
      </c>
      <c r="AR13" t="s" s="2">
        <v>101</v>
      </c>
      <c r="AS13" t="s" s="2">
        <v>102</v>
      </c>
      <c r="AT13" s="9">
        <v>3</v>
      </c>
      <c r="AU13" s="9">
        <v>3</v>
      </c>
      <c r="AV13" s="9">
        <v>3</v>
      </c>
      <c r="AW13" s="9">
        <v>3</v>
      </c>
      <c r="AX13" t="s" s="2">
        <v>132</v>
      </c>
      <c r="AY13" t="s" s="2">
        <v>132</v>
      </c>
      <c r="AZ13" t="s" s="2">
        <v>121</v>
      </c>
      <c r="BA13" t="s" s="2">
        <v>132</v>
      </c>
      <c r="BB13" t="s" s="2">
        <v>105</v>
      </c>
      <c r="BC13" t="s" s="2">
        <v>105</v>
      </c>
      <c r="BD13" t="s" s="2">
        <v>104</v>
      </c>
      <c r="BE13" t="s" s="2">
        <v>104</v>
      </c>
      <c r="BF13" t="s" s="2">
        <v>104</v>
      </c>
      <c r="BG13" t="s" s="2">
        <v>104</v>
      </c>
      <c r="BH13" t="s" s="2">
        <v>104</v>
      </c>
      <c r="BI13" t="s" s="2">
        <v>104</v>
      </c>
      <c r="BJ13" t="s" s="2">
        <v>105</v>
      </c>
      <c r="BK13" t="s" s="2">
        <v>105</v>
      </c>
      <c r="BL13" t="s" s="2">
        <v>104</v>
      </c>
      <c r="BM13" t="s" s="2">
        <v>104</v>
      </c>
      <c r="BN13" t="s" s="2">
        <v>104</v>
      </c>
      <c r="BO13" t="s" s="2">
        <v>104</v>
      </c>
      <c r="BP13" t="s" s="2">
        <v>105</v>
      </c>
      <c r="BQ13" t="s" s="2">
        <v>104</v>
      </c>
      <c r="BR13" t="s" s="2">
        <v>105</v>
      </c>
      <c r="BS13" t="s" s="2">
        <v>105</v>
      </c>
      <c r="BT13" t="s" s="2">
        <v>104</v>
      </c>
      <c r="BU13" t="s" s="2">
        <v>105</v>
      </c>
      <c r="BV13" t="s" s="2">
        <v>104</v>
      </c>
      <c r="BW13" t="s" s="2">
        <v>105</v>
      </c>
      <c r="BX13" t="s" s="2">
        <v>106</v>
      </c>
      <c r="BY13" t="s" s="2">
        <v>106</v>
      </c>
      <c r="BZ13" t="s" s="2">
        <v>105</v>
      </c>
      <c r="CA13" s="10"/>
      <c r="CB13" s="9" cm="1">
        <f t="array" ref="CB13">162+13+40+200</f>
        <v>415</v>
      </c>
      <c r="CC13" t="s" s="2">
        <v>87</v>
      </c>
      <c r="CD13" t="s" s="2">
        <v>87</v>
      </c>
      <c r="CE13" t="s" s="2">
        <v>87</v>
      </c>
      <c r="CF13" s="10"/>
    </row>
    <row r="14" ht="13.65" customHeight="1">
      <c r="A14" s="5">
        <v>45121.704667754631</v>
      </c>
      <c r="B14" t="s" s="6">
        <v>196</v>
      </c>
      <c r="C14" t="s" s="7">
        <v>197</v>
      </c>
      <c r="D14" t="s" s="7">
        <v>198</v>
      </c>
      <c r="E14" t="s" s="7">
        <v>199</v>
      </c>
      <c r="F14" t="s" s="7">
        <v>200</v>
      </c>
      <c r="G14" t="s" s="8">
        <v>201</v>
      </c>
      <c r="H14" t="s" s="2">
        <v>168</v>
      </c>
      <c r="I14" t="s" s="2">
        <v>169</v>
      </c>
      <c r="J14" t="s" s="2">
        <v>146</v>
      </c>
      <c r="K14" t="s" s="2">
        <v>202</v>
      </c>
      <c r="L14" t="s" s="2">
        <v>93</v>
      </c>
      <c r="M14" t="s" s="2">
        <v>94</v>
      </c>
      <c r="N14" t="s" s="2">
        <v>94</v>
      </c>
      <c r="O14" t="s" s="2">
        <v>93</v>
      </c>
      <c r="P14" t="s" s="2">
        <v>93</v>
      </c>
      <c r="Q14" t="s" s="2">
        <v>93</v>
      </c>
      <c r="R14" t="s" s="2">
        <v>203</v>
      </c>
      <c r="S14" t="s" s="2">
        <v>203</v>
      </c>
      <c r="T14" t="s" s="2">
        <v>171</v>
      </c>
      <c r="U14" t="s" s="2">
        <v>171</v>
      </c>
      <c r="V14" t="s" s="2">
        <v>96</v>
      </c>
      <c r="W14" t="s" s="2">
        <v>114</v>
      </c>
      <c r="X14" t="s" s="2">
        <v>204</v>
      </c>
      <c r="Y14" t="s" s="2">
        <v>205</v>
      </c>
      <c r="Z14" t="s" s="2">
        <v>98</v>
      </c>
      <c r="AA14" t="s" s="2">
        <v>117</v>
      </c>
      <c r="AB14" t="s" s="2">
        <v>98</v>
      </c>
      <c r="AC14" t="s" s="2">
        <v>99</v>
      </c>
      <c r="AD14" t="s" s="2">
        <v>100</v>
      </c>
      <c r="AE14" t="s" s="2">
        <v>100</v>
      </c>
      <c r="AF14" t="s" s="2">
        <v>117</v>
      </c>
      <c r="AG14" t="s" s="2">
        <v>100</v>
      </c>
      <c r="AH14" t="s" s="2">
        <v>100</v>
      </c>
      <c r="AI14" t="s" s="2">
        <v>117</v>
      </c>
      <c r="AJ14" s="9">
        <v>7</v>
      </c>
      <c r="AK14" s="9">
        <v>7</v>
      </c>
      <c r="AL14" s="9">
        <v>7</v>
      </c>
      <c r="AM14" s="9">
        <v>7</v>
      </c>
      <c r="AN14" s="9">
        <v>7</v>
      </c>
      <c r="AO14" t="s" s="2">
        <v>119</v>
      </c>
      <c r="AP14" t="s" s="2">
        <v>132</v>
      </c>
      <c r="AQ14" t="s" s="2">
        <v>132</v>
      </c>
      <c r="AR14" t="s" s="2">
        <v>102</v>
      </c>
      <c r="AS14" t="s" s="2">
        <v>102</v>
      </c>
      <c r="AT14" s="9">
        <v>7</v>
      </c>
      <c r="AU14" s="9">
        <v>7</v>
      </c>
      <c r="AV14" s="9">
        <v>7</v>
      </c>
      <c r="AW14" s="9">
        <v>7</v>
      </c>
      <c r="AX14" t="s" s="2">
        <v>102</v>
      </c>
      <c r="AY14" t="s" s="2">
        <v>102</v>
      </c>
      <c r="AZ14" t="s" s="2">
        <v>102</v>
      </c>
      <c r="BA14" t="s" s="2">
        <v>102</v>
      </c>
      <c r="BB14" t="s" s="2">
        <v>122</v>
      </c>
      <c r="BC14" t="s" s="2">
        <v>103</v>
      </c>
      <c r="BD14" t="s" s="2">
        <v>104</v>
      </c>
      <c r="BE14" t="s" s="2">
        <v>103</v>
      </c>
      <c r="BF14" t="s" s="2">
        <v>122</v>
      </c>
      <c r="BG14" t="s" s="2">
        <v>122</v>
      </c>
      <c r="BH14" t="s" s="2">
        <v>122</v>
      </c>
      <c r="BI14" t="s" s="2">
        <v>104</v>
      </c>
      <c r="BJ14" t="s" s="2">
        <v>103</v>
      </c>
      <c r="BK14" t="s" s="2">
        <v>122</v>
      </c>
      <c r="BL14" t="s" s="2">
        <v>122</v>
      </c>
      <c r="BM14" t="s" s="2">
        <v>122</v>
      </c>
      <c r="BN14" t="s" s="2">
        <v>103</v>
      </c>
      <c r="BO14" t="s" s="2">
        <v>122</v>
      </c>
      <c r="BP14" t="s" s="2">
        <v>122</v>
      </c>
      <c r="BQ14" t="s" s="2">
        <v>122</v>
      </c>
      <c r="BR14" t="s" s="2">
        <v>122</v>
      </c>
      <c r="BS14" t="s" s="2">
        <v>122</v>
      </c>
      <c r="BT14" t="s" s="2">
        <v>122</v>
      </c>
      <c r="BU14" t="s" s="2">
        <v>122</v>
      </c>
      <c r="BV14" t="s" s="2">
        <v>103</v>
      </c>
      <c r="BW14" t="s" s="2">
        <v>104</v>
      </c>
      <c r="BX14" t="s" s="2">
        <v>106</v>
      </c>
      <c r="BY14" t="s" s="2">
        <v>106</v>
      </c>
      <c r="BZ14" t="s" s="2">
        <v>103</v>
      </c>
      <c r="CA14" s="10"/>
      <c r="CB14" t="s" s="2">
        <v>87</v>
      </c>
      <c r="CC14" t="s" s="2">
        <v>87</v>
      </c>
      <c r="CD14" t="s" s="2">
        <v>87</v>
      </c>
      <c r="CE14" t="s" s="2">
        <v>87</v>
      </c>
      <c r="CF14" s="9" cm="1">
        <f t="array" ref="CF14">240+200+120+110+100</f>
        <v>770</v>
      </c>
    </row>
    <row r="15" ht="13.65" customHeight="1">
      <c r="A15" s="5">
        <v>45122.9070078125</v>
      </c>
      <c r="B15" t="s" s="6">
        <v>206</v>
      </c>
      <c r="C15" t="s" s="7">
        <v>207</v>
      </c>
      <c r="D15" t="s" s="7">
        <v>208</v>
      </c>
      <c r="E15" t="s" s="7">
        <v>87</v>
      </c>
      <c r="F15" t="s" s="7">
        <v>209</v>
      </c>
      <c r="G15" t="s" s="8">
        <v>210</v>
      </c>
      <c r="H15" t="s" s="2">
        <v>144</v>
      </c>
      <c r="I15" t="s" s="2">
        <v>145</v>
      </c>
      <c r="J15" t="s" s="2">
        <v>146</v>
      </c>
      <c r="K15" t="s" s="2">
        <v>211</v>
      </c>
      <c r="L15" t="s" s="2">
        <v>94</v>
      </c>
      <c r="M15" t="s" s="2">
        <v>94</v>
      </c>
      <c r="N15" t="s" s="2">
        <v>94</v>
      </c>
      <c r="O15" t="s" s="2">
        <v>94</v>
      </c>
      <c r="P15" t="s" s="2">
        <v>93</v>
      </c>
      <c r="Q15" t="s" s="2">
        <v>93</v>
      </c>
      <c r="R15" t="s" s="2">
        <v>203</v>
      </c>
      <c r="S15" t="s" s="2">
        <v>95</v>
      </c>
      <c r="T15" t="s" s="2">
        <v>96</v>
      </c>
      <c r="U15" t="s" s="2">
        <v>96</v>
      </c>
      <c r="V15" t="s" s="2">
        <v>96</v>
      </c>
      <c r="W15" t="s" s="2">
        <v>114</v>
      </c>
      <c r="X15" t="s" s="2">
        <v>114</v>
      </c>
      <c r="Y15" t="s" s="2">
        <v>212</v>
      </c>
      <c r="Z15" t="s" s="2">
        <v>98</v>
      </c>
      <c r="AA15" t="s" s="2">
        <v>99</v>
      </c>
      <c r="AB15" t="s" s="2">
        <v>98</v>
      </c>
      <c r="AC15" t="s" s="2">
        <v>100</v>
      </c>
      <c r="AD15" t="s" s="2">
        <v>100</v>
      </c>
      <c r="AE15" t="s" s="2">
        <v>117</v>
      </c>
      <c r="AF15" t="s" s="2">
        <v>117</v>
      </c>
      <c r="AG15" t="s" s="2">
        <v>100</v>
      </c>
      <c r="AH15" t="s" s="2">
        <v>100</v>
      </c>
      <c r="AI15" t="s" s="2">
        <v>100</v>
      </c>
      <c r="AJ15" s="9">
        <v>5</v>
      </c>
      <c r="AK15" s="9">
        <v>7</v>
      </c>
      <c r="AL15" s="9">
        <v>7</v>
      </c>
      <c r="AM15" s="9">
        <v>7</v>
      </c>
      <c r="AN15" s="9">
        <v>7</v>
      </c>
      <c r="AO15" t="s" s="2">
        <v>102</v>
      </c>
      <c r="AP15" t="s" s="2">
        <v>101</v>
      </c>
      <c r="AQ15" t="s" s="2">
        <v>102</v>
      </c>
      <c r="AR15" t="s" s="2">
        <v>121</v>
      </c>
      <c r="AS15" t="s" s="2">
        <v>102</v>
      </c>
      <c r="AT15" s="9">
        <v>7</v>
      </c>
      <c r="AU15" s="9">
        <v>7</v>
      </c>
      <c r="AV15" s="9">
        <v>7</v>
      </c>
      <c r="AW15" s="9">
        <v>7</v>
      </c>
      <c r="AX15" t="s" s="2">
        <v>101</v>
      </c>
      <c r="AY15" t="s" s="2">
        <v>102</v>
      </c>
      <c r="AZ15" t="s" s="2">
        <v>102</v>
      </c>
      <c r="BA15" t="s" s="2">
        <v>132</v>
      </c>
      <c r="BB15" t="s" s="2">
        <v>122</v>
      </c>
      <c r="BC15" t="s" s="2">
        <v>122</v>
      </c>
      <c r="BD15" t="s" s="2">
        <v>103</v>
      </c>
      <c r="BE15" t="s" s="2">
        <v>122</v>
      </c>
      <c r="BF15" t="s" s="2">
        <v>122</v>
      </c>
      <c r="BG15" t="s" s="2">
        <v>122</v>
      </c>
      <c r="BH15" t="s" s="2">
        <v>103</v>
      </c>
      <c r="BI15" t="s" s="2">
        <v>103</v>
      </c>
      <c r="BJ15" t="s" s="2">
        <v>103</v>
      </c>
      <c r="BK15" t="s" s="2">
        <v>122</v>
      </c>
      <c r="BL15" t="s" s="2">
        <v>122</v>
      </c>
      <c r="BM15" t="s" s="2">
        <v>103</v>
      </c>
      <c r="BN15" t="s" s="2">
        <v>103</v>
      </c>
      <c r="BO15" t="s" s="2">
        <v>122</v>
      </c>
      <c r="BP15" t="s" s="2">
        <v>122</v>
      </c>
      <c r="BQ15" t="s" s="2">
        <v>122</v>
      </c>
      <c r="BR15" t="s" s="2">
        <v>122</v>
      </c>
      <c r="BS15" t="s" s="2">
        <v>103</v>
      </c>
      <c r="BT15" t="s" s="2">
        <v>122</v>
      </c>
      <c r="BU15" t="s" s="2">
        <v>122</v>
      </c>
      <c r="BV15" t="s" s="2">
        <v>105</v>
      </c>
      <c r="BW15" t="s" s="2">
        <v>122</v>
      </c>
      <c r="BX15" t="s" s="2">
        <v>106</v>
      </c>
      <c r="BY15" t="s" s="2">
        <v>106</v>
      </c>
      <c r="BZ15" t="s" s="2">
        <v>104</v>
      </c>
      <c r="CA15" s="10"/>
      <c r="CB15" t="s" s="2">
        <v>87</v>
      </c>
      <c r="CC15" t="s" s="2">
        <v>87</v>
      </c>
      <c r="CD15" t="s" s="2">
        <v>87</v>
      </c>
      <c r="CE15" t="s" s="2">
        <v>87</v>
      </c>
      <c r="CF15" s="10"/>
    </row>
    <row r="16" ht="13.65" customHeight="1">
      <c r="A16" s="5">
        <v>45120.747031944440</v>
      </c>
      <c r="B16" t="s" s="6">
        <v>213</v>
      </c>
      <c r="C16" t="s" s="7">
        <v>214</v>
      </c>
      <c r="D16" t="s" s="7">
        <v>215</v>
      </c>
      <c r="E16" t="s" s="7">
        <v>110</v>
      </c>
      <c r="F16" t="s" s="7">
        <v>216</v>
      </c>
      <c r="G16" t="s" s="8">
        <v>217</v>
      </c>
      <c r="H16" t="s" s="2">
        <v>129</v>
      </c>
      <c r="I16" t="s" s="2">
        <v>130</v>
      </c>
      <c r="J16" t="s" s="2">
        <v>113</v>
      </c>
      <c r="K16" t="s" s="2">
        <v>110</v>
      </c>
      <c r="L16" t="s" s="2">
        <v>93</v>
      </c>
      <c r="M16" t="s" s="2">
        <v>93</v>
      </c>
      <c r="N16" t="s" s="2">
        <v>93</v>
      </c>
      <c r="O16" t="s" s="2">
        <v>94</v>
      </c>
      <c r="P16" t="s" s="2">
        <v>93</v>
      </c>
      <c r="Q16" t="s" s="2">
        <v>93</v>
      </c>
      <c r="R16" t="s" s="2">
        <v>95</v>
      </c>
      <c r="S16" t="s" s="2">
        <v>96</v>
      </c>
      <c r="T16" t="s" s="2">
        <v>96</v>
      </c>
      <c r="U16" t="s" s="2">
        <v>96</v>
      </c>
      <c r="V16" t="s" s="2">
        <v>96</v>
      </c>
      <c r="W16" t="s" s="2">
        <v>114</v>
      </c>
      <c r="X16" t="s" s="2">
        <v>114</v>
      </c>
      <c r="Y16" t="s" s="2">
        <v>218</v>
      </c>
      <c r="Z16" t="s" s="2">
        <v>98</v>
      </c>
      <c r="AA16" t="s" s="2">
        <v>99</v>
      </c>
      <c r="AB16" t="s" s="2">
        <v>98</v>
      </c>
      <c r="AC16" t="s" s="2">
        <v>118</v>
      </c>
      <c r="AD16" t="s" s="2">
        <v>118</v>
      </c>
      <c r="AE16" t="s" s="2">
        <v>98</v>
      </c>
      <c r="AF16" t="s" s="2">
        <v>98</v>
      </c>
      <c r="AG16" t="s" s="2">
        <v>98</v>
      </c>
      <c r="AH16" t="s" s="2">
        <v>118</v>
      </c>
      <c r="AI16" t="s" s="2">
        <v>98</v>
      </c>
      <c r="AJ16" s="9">
        <v>7</v>
      </c>
      <c r="AK16" s="9">
        <v>7</v>
      </c>
      <c r="AL16" s="9">
        <v>2</v>
      </c>
      <c r="AM16" s="9">
        <v>3</v>
      </c>
      <c r="AN16" s="9">
        <v>2</v>
      </c>
      <c r="AO16" t="s" s="2">
        <v>101</v>
      </c>
      <c r="AP16" t="s" s="2">
        <v>102</v>
      </c>
      <c r="AQ16" t="s" s="2">
        <v>102</v>
      </c>
      <c r="AR16" t="s" s="2">
        <v>101</v>
      </c>
      <c r="AS16" t="s" s="2">
        <v>102</v>
      </c>
      <c r="AT16" s="9">
        <v>4</v>
      </c>
      <c r="AU16" s="9">
        <v>7</v>
      </c>
      <c r="AV16" s="9">
        <v>7</v>
      </c>
      <c r="AW16" s="9">
        <v>2</v>
      </c>
      <c r="AX16" t="s" s="2">
        <v>102</v>
      </c>
      <c r="AY16" t="s" s="2">
        <v>121</v>
      </c>
      <c r="AZ16" t="s" s="2">
        <v>121</v>
      </c>
      <c r="BA16" t="s" s="2">
        <v>121</v>
      </c>
      <c r="BB16" t="s" s="2">
        <v>104</v>
      </c>
      <c r="BC16" t="s" s="2">
        <v>104</v>
      </c>
      <c r="BD16" t="s" s="2">
        <v>104</v>
      </c>
      <c r="BE16" t="s" s="2">
        <v>104</v>
      </c>
      <c r="BF16" t="s" s="2">
        <v>104</v>
      </c>
      <c r="BG16" t="s" s="2">
        <v>105</v>
      </c>
      <c r="BH16" t="s" s="2">
        <v>105</v>
      </c>
      <c r="BI16" t="s" s="2">
        <v>105</v>
      </c>
      <c r="BJ16" t="s" s="2">
        <v>105</v>
      </c>
      <c r="BK16" t="s" s="2">
        <v>105</v>
      </c>
      <c r="BL16" t="s" s="2">
        <v>104</v>
      </c>
      <c r="BM16" t="s" s="2">
        <v>104</v>
      </c>
      <c r="BN16" t="s" s="2">
        <v>104</v>
      </c>
      <c r="BO16" t="s" s="2">
        <v>104</v>
      </c>
      <c r="BP16" t="s" s="2">
        <v>104</v>
      </c>
      <c r="BQ16" t="s" s="2">
        <v>104</v>
      </c>
      <c r="BR16" t="s" s="2">
        <v>105</v>
      </c>
      <c r="BS16" t="s" s="2">
        <v>104</v>
      </c>
      <c r="BT16" t="s" s="2">
        <v>104</v>
      </c>
      <c r="BU16" t="s" s="2">
        <v>104</v>
      </c>
      <c r="BV16" t="s" s="2">
        <v>104</v>
      </c>
      <c r="BW16" t="s" s="2">
        <v>106</v>
      </c>
      <c r="BX16" t="s" s="2">
        <v>106</v>
      </c>
      <c r="BY16" t="s" s="2">
        <v>106</v>
      </c>
      <c r="BZ16" t="s" s="2">
        <v>106</v>
      </c>
      <c r="CA16" s="10"/>
      <c r="CB16" t="s" s="2">
        <v>87</v>
      </c>
      <c r="CC16" t="s" s="2">
        <v>87</v>
      </c>
      <c r="CD16" t="s" s="2">
        <v>87</v>
      </c>
      <c r="CE16" t="s" s="2">
        <v>87</v>
      </c>
      <c r="CF16" s="10"/>
    </row>
    <row r="17" ht="13.65" customHeight="1">
      <c r="A17" s="5">
        <v>45120.736593263893</v>
      </c>
      <c r="B17" t="s" s="6">
        <v>219</v>
      </c>
      <c r="C17" t="s" s="7">
        <v>220</v>
      </c>
      <c r="D17" t="s" s="7">
        <v>221</v>
      </c>
      <c r="E17" t="s" s="7">
        <v>126</v>
      </c>
      <c r="F17" t="s" s="7">
        <v>222</v>
      </c>
      <c r="G17" t="s" s="8">
        <v>223</v>
      </c>
      <c r="H17" t="s" s="2">
        <v>181</v>
      </c>
      <c r="I17" t="s" s="2">
        <v>182</v>
      </c>
      <c r="J17" t="s" s="2">
        <v>113</v>
      </c>
      <c r="K17" t="s" s="2">
        <v>224</v>
      </c>
      <c r="L17" t="s" s="2">
        <v>93</v>
      </c>
      <c r="M17" t="s" s="2">
        <v>93</v>
      </c>
      <c r="N17" t="s" s="2">
        <v>93</v>
      </c>
      <c r="O17" t="s" s="2">
        <v>94</v>
      </c>
      <c r="P17" t="s" s="2">
        <v>93</v>
      </c>
      <c r="Q17" t="s" s="2">
        <v>93</v>
      </c>
      <c r="R17" t="s" s="2">
        <v>95</v>
      </c>
      <c r="S17" t="s" s="2">
        <v>95</v>
      </c>
      <c r="T17" t="s" s="2">
        <v>96</v>
      </c>
      <c r="U17" t="s" s="2">
        <v>96</v>
      </c>
      <c r="V17" t="s" s="2">
        <v>95</v>
      </c>
      <c r="W17" t="s" s="2">
        <v>155</v>
      </c>
      <c r="X17" t="s" s="2">
        <v>114</v>
      </c>
      <c r="Y17" t="s" s="2">
        <v>225</v>
      </c>
      <c r="Z17" t="s" s="2">
        <v>98</v>
      </c>
      <c r="AA17" t="s" s="2">
        <v>99</v>
      </c>
      <c r="AB17" t="s" s="2">
        <v>98</v>
      </c>
      <c r="AC17" t="s" s="2">
        <v>117</v>
      </c>
      <c r="AD17" t="s" s="2">
        <v>100</v>
      </c>
      <c r="AE17" t="s" s="2">
        <v>98</v>
      </c>
      <c r="AF17" t="s" s="2">
        <v>99</v>
      </c>
      <c r="AG17" t="s" s="2">
        <v>117</v>
      </c>
      <c r="AH17" t="s" s="2">
        <v>100</v>
      </c>
      <c r="AI17" t="s" s="2">
        <v>117</v>
      </c>
      <c r="AJ17" s="9">
        <v>5</v>
      </c>
      <c r="AK17" s="9">
        <v>4</v>
      </c>
      <c r="AL17" s="9">
        <v>6</v>
      </c>
      <c r="AM17" s="9">
        <v>4</v>
      </c>
      <c r="AN17" s="9">
        <v>3</v>
      </c>
      <c r="AO17" t="s" s="2">
        <v>101</v>
      </c>
      <c r="AP17" t="s" s="2">
        <v>101</v>
      </c>
      <c r="AQ17" t="s" s="2">
        <v>101</v>
      </c>
      <c r="AR17" t="s" s="2">
        <v>101</v>
      </c>
      <c r="AS17" t="s" s="2">
        <v>101</v>
      </c>
      <c r="AT17" s="9">
        <v>1</v>
      </c>
      <c r="AU17" s="9">
        <v>1</v>
      </c>
      <c r="AV17" s="9">
        <v>7</v>
      </c>
      <c r="AW17" s="9">
        <v>5</v>
      </c>
      <c r="AX17" t="s" s="2">
        <v>101</v>
      </c>
      <c r="AY17" t="s" s="2">
        <v>101</v>
      </c>
      <c r="AZ17" t="s" s="2">
        <v>101</v>
      </c>
      <c r="BA17" t="s" s="2">
        <v>101</v>
      </c>
      <c r="BB17" t="s" s="2">
        <v>105</v>
      </c>
      <c r="BC17" t="s" s="2">
        <v>106</v>
      </c>
      <c r="BD17" t="s" s="2">
        <v>105</v>
      </c>
      <c r="BE17" t="s" s="2">
        <v>105</v>
      </c>
      <c r="BF17" t="s" s="2">
        <v>105</v>
      </c>
      <c r="BG17" t="s" s="2">
        <v>105</v>
      </c>
      <c r="BH17" t="s" s="2">
        <v>106</v>
      </c>
      <c r="BI17" t="s" s="2">
        <v>106</v>
      </c>
      <c r="BJ17" t="s" s="2">
        <v>106</v>
      </c>
      <c r="BK17" t="s" s="2">
        <v>105</v>
      </c>
      <c r="BL17" t="s" s="2">
        <v>106</v>
      </c>
      <c r="BM17" t="s" s="2">
        <v>106</v>
      </c>
      <c r="BN17" t="s" s="2">
        <v>106</v>
      </c>
      <c r="BO17" t="s" s="2">
        <v>106</v>
      </c>
      <c r="BP17" t="s" s="2">
        <v>106</v>
      </c>
      <c r="BQ17" t="s" s="2">
        <v>105</v>
      </c>
      <c r="BR17" t="s" s="2">
        <v>106</v>
      </c>
      <c r="BS17" t="s" s="2">
        <v>106</v>
      </c>
      <c r="BT17" t="s" s="2">
        <v>105</v>
      </c>
      <c r="BU17" t="s" s="2">
        <v>105</v>
      </c>
      <c r="BV17" t="s" s="2">
        <v>105</v>
      </c>
      <c r="BW17" t="s" s="2">
        <v>106</v>
      </c>
      <c r="BX17" t="s" s="2">
        <v>106</v>
      </c>
      <c r="BY17" t="s" s="2">
        <v>106</v>
      </c>
      <c r="BZ17" t="s" s="2">
        <v>106</v>
      </c>
      <c r="CA17" s="10"/>
      <c r="CB17" t="s" s="2">
        <v>87</v>
      </c>
      <c r="CC17" t="s" s="2">
        <v>87</v>
      </c>
      <c r="CD17" t="s" s="2">
        <v>87</v>
      </c>
      <c r="CE17" t="s" s="2">
        <v>87</v>
      </c>
      <c r="CF17" s="10"/>
    </row>
    <row r="18" ht="13.65" customHeight="1">
      <c r="A18" s="5">
        <v>45124.641043217591</v>
      </c>
      <c r="B18" t="s" s="6">
        <v>226</v>
      </c>
      <c r="C18" t="s" s="7">
        <v>227</v>
      </c>
      <c r="D18" t="s" s="7">
        <v>228</v>
      </c>
      <c r="E18" t="s" s="7">
        <v>229</v>
      </c>
      <c r="F18" t="s" s="7">
        <v>230</v>
      </c>
      <c r="G18" t="s" s="8">
        <v>231</v>
      </c>
      <c r="H18" t="s" s="2">
        <v>90</v>
      </c>
      <c r="I18" t="s" s="2">
        <v>91</v>
      </c>
      <c r="J18" t="s" s="2">
        <v>113</v>
      </c>
      <c r="K18" t="s" s="2">
        <v>229</v>
      </c>
      <c r="L18" t="s" s="2">
        <v>93</v>
      </c>
      <c r="M18" t="s" s="2">
        <v>93</v>
      </c>
      <c r="N18" t="s" s="2">
        <v>93</v>
      </c>
      <c r="O18" t="s" s="2">
        <v>94</v>
      </c>
      <c r="P18" t="s" s="2">
        <v>93</v>
      </c>
      <c r="Q18" t="s" s="2">
        <v>93</v>
      </c>
      <c r="R18" t="s" s="2">
        <v>203</v>
      </c>
      <c r="S18" t="s" s="2">
        <v>203</v>
      </c>
      <c r="T18" t="s" s="2">
        <v>95</v>
      </c>
      <c r="U18" t="s" s="2">
        <v>171</v>
      </c>
      <c r="V18" t="s" s="2">
        <v>95</v>
      </c>
      <c r="W18" t="s" s="2">
        <v>114</v>
      </c>
      <c r="X18" t="s" s="2">
        <v>114</v>
      </c>
      <c r="Y18" t="s" s="2">
        <v>232</v>
      </c>
      <c r="Z18" t="s" s="2">
        <v>99</v>
      </c>
      <c r="AA18" t="s" s="2">
        <v>99</v>
      </c>
      <c r="AB18" t="s" s="2">
        <v>98</v>
      </c>
      <c r="AC18" t="s" s="2">
        <v>100</v>
      </c>
      <c r="AD18" t="s" s="2">
        <v>100</v>
      </c>
      <c r="AE18" t="s" s="2">
        <v>98</v>
      </c>
      <c r="AF18" t="s" s="2">
        <v>98</v>
      </c>
      <c r="AG18" t="s" s="2">
        <v>117</v>
      </c>
      <c r="AH18" t="s" s="2">
        <v>118</v>
      </c>
      <c r="AI18" t="s" s="2">
        <v>118</v>
      </c>
      <c r="AJ18" s="9">
        <v>7</v>
      </c>
      <c r="AK18" s="9">
        <v>7</v>
      </c>
      <c r="AL18" s="9">
        <v>7</v>
      </c>
      <c r="AM18" s="9">
        <v>3</v>
      </c>
      <c r="AN18" s="9">
        <v>7</v>
      </c>
      <c r="AO18" t="s" s="2">
        <v>120</v>
      </c>
      <c r="AP18" t="s" s="2">
        <v>120</v>
      </c>
      <c r="AQ18" t="s" s="2">
        <v>120</v>
      </c>
      <c r="AR18" t="s" s="2">
        <v>120</v>
      </c>
      <c r="AS18" t="s" s="2">
        <v>120</v>
      </c>
      <c r="AT18" s="9">
        <v>7</v>
      </c>
      <c r="AU18" s="9">
        <v>7</v>
      </c>
      <c r="AV18" s="9">
        <v>7</v>
      </c>
      <c r="AW18" s="9">
        <v>7</v>
      </c>
      <c r="AX18" t="s" s="2">
        <v>120</v>
      </c>
      <c r="AY18" t="s" s="2">
        <v>120</v>
      </c>
      <c r="AZ18" t="s" s="2">
        <v>120</v>
      </c>
      <c r="BA18" t="s" s="2">
        <v>120</v>
      </c>
      <c r="BB18" t="s" s="2">
        <v>103</v>
      </c>
      <c r="BC18" t="s" s="2">
        <v>103</v>
      </c>
      <c r="BD18" t="s" s="2">
        <v>103</v>
      </c>
      <c r="BE18" t="s" s="2">
        <v>103</v>
      </c>
      <c r="BF18" t="s" s="2">
        <v>103</v>
      </c>
      <c r="BG18" t="s" s="2">
        <v>103</v>
      </c>
      <c r="BH18" t="s" s="2">
        <v>103</v>
      </c>
      <c r="BI18" t="s" s="2">
        <v>103</v>
      </c>
      <c r="BJ18" t="s" s="2">
        <v>103</v>
      </c>
      <c r="BK18" t="s" s="2">
        <v>103</v>
      </c>
      <c r="BL18" t="s" s="2">
        <v>103</v>
      </c>
      <c r="BM18" t="s" s="2">
        <v>103</v>
      </c>
      <c r="BN18" t="s" s="2">
        <v>103</v>
      </c>
      <c r="BO18" t="s" s="2">
        <v>103</v>
      </c>
      <c r="BP18" t="s" s="2">
        <v>103</v>
      </c>
      <c r="BQ18" t="s" s="2">
        <v>122</v>
      </c>
      <c r="BR18" t="s" s="2">
        <v>103</v>
      </c>
      <c r="BS18" t="s" s="2">
        <v>103</v>
      </c>
      <c r="BT18" t="s" s="2">
        <v>103</v>
      </c>
      <c r="BU18" t="s" s="2">
        <v>103</v>
      </c>
      <c r="BV18" t="s" s="2">
        <v>122</v>
      </c>
      <c r="BW18" t="s" s="2">
        <v>106</v>
      </c>
      <c r="BX18" t="s" s="2">
        <v>122</v>
      </c>
      <c r="BY18" t="s" s="2">
        <v>106</v>
      </c>
      <c r="BZ18" t="s" s="2">
        <v>122</v>
      </c>
      <c r="CA18" s="10"/>
      <c r="CB18" t="s" s="2">
        <v>87</v>
      </c>
      <c r="CC18" t="s" s="2">
        <v>87</v>
      </c>
      <c r="CD18" t="s" s="2">
        <v>87</v>
      </c>
      <c r="CE18" t="s" s="2">
        <v>87</v>
      </c>
      <c r="CF18" s="10"/>
    </row>
    <row r="19" ht="13.65" customHeight="1">
      <c r="A19" s="5">
        <v>45120.774002013888</v>
      </c>
      <c r="B19" t="s" s="6">
        <v>233</v>
      </c>
      <c r="C19" t="s" s="7">
        <v>234</v>
      </c>
      <c r="D19" t="s" s="7">
        <v>137</v>
      </c>
      <c r="E19" t="s" s="7">
        <v>137</v>
      </c>
      <c r="F19" t="s" s="7">
        <v>235</v>
      </c>
      <c r="G19" t="s" s="8">
        <v>236</v>
      </c>
      <c r="H19" t="s" s="2">
        <v>181</v>
      </c>
      <c r="I19" t="s" s="2">
        <v>91</v>
      </c>
      <c r="J19" t="s" s="2">
        <v>113</v>
      </c>
      <c r="K19" t="s" s="2">
        <v>137</v>
      </c>
      <c r="L19" t="s" s="2">
        <v>93</v>
      </c>
      <c r="M19" t="s" s="2">
        <v>93</v>
      </c>
      <c r="N19" t="s" s="2">
        <v>93</v>
      </c>
      <c r="O19" t="s" s="2">
        <v>94</v>
      </c>
      <c r="P19" t="s" s="2">
        <v>93</v>
      </c>
      <c r="Q19" t="s" s="2">
        <v>93</v>
      </c>
      <c r="R19" t="s" s="2">
        <v>95</v>
      </c>
      <c r="S19" t="s" s="2">
        <v>95</v>
      </c>
      <c r="T19" t="s" s="2">
        <v>95</v>
      </c>
      <c r="U19" t="s" s="2">
        <v>95</v>
      </c>
      <c r="V19" t="s" s="2">
        <v>96</v>
      </c>
      <c r="W19" t="s" s="2">
        <v>155</v>
      </c>
      <c r="X19" t="s" s="2">
        <v>155</v>
      </c>
      <c r="Y19" t="s" s="2">
        <v>237</v>
      </c>
      <c r="Z19" t="s" s="2">
        <v>98</v>
      </c>
      <c r="AA19" t="s" s="2">
        <v>117</v>
      </c>
      <c r="AB19" t="s" s="2">
        <v>98</v>
      </c>
      <c r="AC19" t="s" s="2">
        <v>100</v>
      </c>
      <c r="AD19" t="s" s="2">
        <v>100</v>
      </c>
      <c r="AE19" t="s" s="2">
        <v>117</v>
      </c>
      <c r="AF19" t="s" s="2">
        <v>117</v>
      </c>
      <c r="AG19" t="s" s="2">
        <v>100</v>
      </c>
      <c r="AH19" t="s" s="2">
        <v>118</v>
      </c>
      <c r="AI19" t="s" s="2">
        <v>118</v>
      </c>
      <c r="AJ19" s="9">
        <v>4</v>
      </c>
      <c r="AK19" s="9">
        <v>1</v>
      </c>
      <c r="AL19" s="9">
        <v>4</v>
      </c>
      <c r="AM19" s="9">
        <v>2</v>
      </c>
      <c r="AN19" s="9">
        <v>5</v>
      </c>
      <c r="AO19" t="s" s="2">
        <v>101</v>
      </c>
      <c r="AP19" t="s" s="2">
        <v>101</v>
      </c>
      <c r="AQ19" t="s" s="2">
        <v>102</v>
      </c>
      <c r="AR19" t="s" s="2">
        <v>101</v>
      </c>
      <c r="AS19" t="s" s="2">
        <v>101</v>
      </c>
      <c r="AT19" s="9">
        <v>4</v>
      </c>
      <c r="AU19" s="9">
        <v>3</v>
      </c>
      <c r="AV19" s="9">
        <v>6</v>
      </c>
      <c r="AW19" s="9">
        <v>0</v>
      </c>
      <c r="AX19" t="s" s="2">
        <v>101</v>
      </c>
      <c r="AY19" t="s" s="2">
        <v>101</v>
      </c>
      <c r="AZ19" t="s" s="2">
        <v>101</v>
      </c>
      <c r="BA19" t="s" s="2">
        <v>101</v>
      </c>
      <c r="BB19" t="s" s="2">
        <v>103</v>
      </c>
      <c r="BC19" t="s" s="2">
        <v>103</v>
      </c>
      <c r="BD19" t="s" s="2">
        <v>104</v>
      </c>
      <c r="BE19" t="s" s="2">
        <v>103</v>
      </c>
      <c r="BF19" t="s" s="2">
        <v>103</v>
      </c>
      <c r="BG19" t="s" s="2">
        <v>104</v>
      </c>
      <c r="BH19" t="s" s="2">
        <v>104</v>
      </c>
      <c r="BI19" t="s" s="2">
        <v>104</v>
      </c>
      <c r="BJ19" t="s" s="2">
        <v>105</v>
      </c>
      <c r="BK19" t="s" s="2">
        <v>104</v>
      </c>
      <c r="BL19" t="s" s="2">
        <v>104</v>
      </c>
      <c r="BM19" t="s" s="2">
        <v>105</v>
      </c>
      <c r="BN19" t="s" s="2">
        <v>105</v>
      </c>
      <c r="BO19" t="s" s="2">
        <v>103</v>
      </c>
      <c r="BP19" t="s" s="2">
        <v>105</v>
      </c>
      <c r="BQ19" t="s" s="2">
        <v>105</v>
      </c>
      <c r="BR19" t="s" s="2">
        <v>105</v>
      </c>
      <c r="BS19" t="s" s="2">
        <v>105</v>
      </c>
      <c r="BT19" t="s" s="2">
        <v>103</v>
      </c>
      <c r="BU19" t="s" s="2">
        <v>104</v>
      </c>
      <c r="BV19" t="s" s="2">
        <v>106</v>
      </c>
      <c r="BW19" t="s" s="2">
        <v>106</v>
      </c>
      <c r="BX19" t="s" s="2">
        <v>106</v>
      </c>
      <c r="BY19" t="s" s="2">
        <v>106</v>
      </c>
      <c r="BZ19" t="s" s="2">
        <v>106</v>
      </c>
      <c r="CA19" s="10"/>
      <c r="CB19" t="s" s="2">
        <v>87</v>
      </c>
      <c r="CC19" s="9">
        <v>277</v>
      </c>
      <c r="CD19" s="9">
        <v>457</v>
      </c>
      <c r="CE19" s="9">
        <v>490</v>
      </c>
      <c r="CF19" s="9" cm="1">
        <f t="array" ref="CF19">AVERAGE(CB19:CE19)</f>
        <v>408</v>
      </c>
    </row>
    <row r="20" ht="57.65" customHeight="1">
      <c r="A20" s="5">
        <v>45125.038282303241</v>
      </c>
      <c r="B20" t="s" s="6">
        <v>238</v>
      </c>
      <c r="C20" t="s" s="7">
        <v>239</v>
      </c>
      <c r="D20" t="s" s="7">
        <v>109</v>
      </c>
      <c r="E20" t="s" s="7">
        <v>240</v>
      </c>
      <c r="F20" t="s" s="7">
        <v>193</v>
      </c>
      <c r="G20" t="s" s="8">
        <v>241</v>
      </c>
      <c r="H20" t="s" s="2">
        <v>90</v>
      </c>
      <c r="I20" t="s" s="2">
        <v>91</v>
      </c>
      <c r="J20" t="s" s="2">
        <v>146</v>
      </c>
      <c r="K20" t="s" s="2">
        <v>242</v>
      </c>
      <c r="L20" t="s" s="2">
        <v>93</v>
      </c>
      <c r="M20" t="s" s="2">
        <v>93</v>
      </c>
      <c r="N20" t="s" s="2">
        <v>94</v>
      </c>
      <c r="O20" t="s" s="2">
        <v>94</v>
      </c>
      <c r="P20" t="s" s="2">
        <v>93</v>
      </c>
      <c r="Q20" t="s" s="2">
        <v>93</v>
      </c>
      <c r="R20" t="s" s="2">
        <v>96</v>
      </c>
      <c r="S20" t="s" s="2">
        <v>96</v>
      </c>
      <c r="T20" t="s" s="2">
        <v>96</v>
      </c>
      <c r="U20" t="s" s="2">
        <v>96</v>
      </c>
      <c r="V20" t="s" s="2">
        <v>96</v>
      </c>
      <c r="W20" t="s" s="2">
        <v>243</v>
      </c>
      <c r="X20" t="s" s="2">
        <v>244</v>
      </c>
      <c r="Y20" t="s" s="4">
        <v>245</v>
      </c>
      <c r="Z20" t="s" s="2">
        <v>117</v>
      </c>
      <c r="AA20" t="s" s="2">
        <v>99</v>
      </c>
      <c r="AB20" t="s" s="2">
        <v>98</v>
      </c>
      <c r="AC20" t="s" s="2">
        <v>100</v>
      </c>
      <c r="AD20" t="s" s="2">
        <v>100</v>
      </c>
      <c r="AE20" t="s" s="2">
        <v>117</v>
      </c>
      <c r="AF20" t="s" s="2">
        <v>99</v>
      </c>
      <c r="AG20" t="s" s="2">
        <v>99</v>
      </c>
      <c r="AH20" t="s" s="2">
        <v>100</v>
      </c>
      <c r="AI20" t="s" s="2">
        <v>100</v>
      </c>
      <c r="AJ20" s="9">
        <v>1</v>
      </c>
      <c r="AK20" s="9">
        <v>7</v>
      </c>
      <c r="AL20" s="9">
        <v>2</v>
      </c>
      <c r="AM20" s="9">
        <v>1</v>
      </c>
      <c r="AN20" s="9">
        <v>7</v>
      </c>
      <c r="AO20" t="s" s="2">
        <v>101</v>
      </c>
      <c r="AP20" t="s" s="2">
        <v>101</v>
      </c>
      <c r="AQ20" t="s" s="2">
        <v>101</v>
      </c>
      <c r="AR20" t="s" s="2">
        <v>101</v>
      </c>
      <c r="AS20" t="s" s="2">
        <v>101</v>
      </c>
      <c r="AT20" s="9">
        <v>5</v>
      </c>
      <c r="AU20" s="9">
        <v>7</v>
      </c>
      <c r="AV20" s="9">
        <v>7</v>
      </c>
      <c r="AW20" s="9">
        <v>0</v>
      </c>
      <c r="AX20" t="s" s="2">
        <v>121</v>
      </c>
      <c r="AY20" t="s" s="2">
        <v>120</v>
      </c>
      <c r="AZ20" t="s" s="2">
        <v>120</v>
      </c>
      <c r="BA20" t="s" s="2">
        <v>101</v>
      </c>
      <c r="BB20" t="s" s="2">
        <v>104</v>
      </c>
      <c r="BC20" t="s" s="2">
        <v>105</v>
      </c>
      <c r="BD20" t="s" s="2">
        <v>105</v>
      </c>
      <c r="BE20" t="s" s="2">
        <v>104</v>
      </c>
      <c r="BF20" t="s" s="2">
        <v>105</v>
      </c>
      <c r="BG20" t="s" s="2">
        <v>105</v>
      </c>
      <c r="BH20" t="s" s="2">
        <v>106</v>
      </c>
      <c r="BI20" t="s" s="2">
        <v>106</v>
      </c>
      <c r="BJ20" t="s" s="2">
        <v>105</v>
      </c>
      <c r="BK20" t="s" s="2">
        <v>105</v>
      </c>
      <c r="BL20" t="s" s="2">
        <v>105</v>
      </c>
      <c r="BM20" t="s" s="2">
        <v>106</v>
      </c>
      <c r="BN20" t="s" s="2">
        <v>106</v>
      </c>
      <c r="BO20" t="s" s="2">
        <v>105</v>
      </c>
      <c r="BP20" t="s" s="2">
        <v>105</v>
      </c>
      <c r="BQ20" t="s" s="2">
        <v>105</v>
      </c>
      <c r="BR20" t="s" s="2">
        <v>106</v>
      </c>
      <c r="BS20" t="s" s="2">
        <v>105</v>
      </c>
      <c r="BT20" t="s" s="2">
        <v>105</v>
      </c>
      <c r="BU20" t="s" s="2">
        <v>105</v>
      </c>
      <c r="BV20" t="s" s="2">
        <v>106</v>
      </c>
      <c r="BW20" t="s" s="2">
        <v>122</v>
      </c>
      <c r="BX20" t="s" s="2">
        <v>106</v>
      </c>
      <c r="BY20" t="s" s="2">
        <v>106</v>
      </c>
      <c r="BZ20" t="s" s="2">
        <v>106</v>
      </c>
      <c r="CA20" s="10"/>
      <c r="CB20" t="s" s="2">
        <v>87</v>
      </c>
      <c r="CC20" t="s" s="2">
        <v>87</v>
      </c>
      <c r="CD20" s="9" cm="1">
        <f t="array" ref="CD20">343+335+171+159+159+89</f>
        <v>1256</v>
      </c>
      <c r="CE20" s="9" cm="1">
        <f t="array" ref="CE20">407+364+182+157+130</f>
        <v>1240</v>
      </c>
      <c r="CF20" s="9" cm="1">
        <f t="array" ref="CF20">AVERAGE(CB20:CE20)</f>
        <v>1248</v>
      </c>
    </row>
    <row r="21" ht="57.65" customHeight="1">
      <c r="A21" s="5">
        <v>45121.703774618058</v>
      </c>
      <c r="B21" t="s" s="6">
        <v>246</v>
      </c>
      <c r="C21" t="s" s="7">
        <v>247</v>
      </c>
      <c r="D21" t="s" s="7">
        <v>248</v>
      </c>
      <c r="E21" t="s" s="7">
        <v>110</v>
      </c>
      <c r="F21" t="s" s="7">
        <v>249</v>
      </c>
      <c r="G21" t="s" s="8">
        <v>250</v>
      </c>
      <c r="H21" t="s" s="2">
        <v>129</v>
      </c>
      <c r="I21" t="s" s="2">
        <v>130</v>
      </c>
      <c r="J21" t="s" s="2">
        <v>146</v>
      </c>
      <c r="K21" t="s" s="4">
        <v>251</v>
      </c>
      <c r="L21" t="s" s="2">
        <v>94</v>
      </c>
      <c r="M21" t="s" s="2">
        <v>94</v>
      </c>
      <c r="N21" t="s" s="2">
        <v>94</v>
      </c>
      <c r="O21" t="s" s="2">
        <v>94</v>
      </c>
      <c r="P21" t="s" s="2">
        <v>94</v>
      </c>
      <c r="Q21" t="s" s="2">
        <v>94</v>
      </c>
      <c r="R21" t="s" s="2">
        <v>96</v>
      </c>
      <c r="S21" t="s" s="2">
        <v>96</v>
      </c>
      <c r="T21" t="s" s="2">
        <v>96</v>
      </c>
      <c r="U21" t="s" s="2">
        <v>96</v>
      </c>
      <c r="V21" t="s" s="2">
        <v>95</v>
      </c>
      <c r="W21" t="s" s="2">
        <v>155</v>
      </c>
      <c r="X21" t="s" s="2">
        <v>114</v>
      </c>
      <c r="Y21" t="s" s="4">
        <v>252</v>
      </c>
      <c r="Z21" t="s" s="2">
        <v>98</v>
      </c>
      <c r="AA21" t="s" s="2">
        <v>117</v>
      </c>
      <c r="AB21" t="s" s="2">
        <v>98</v>
      </c>
      <c r="AC21" t="s" s="2">
        <v>99</v>
      </c>
      <c r="AD21" t="s" s="2">
        <v>99</v>
      </c>
      <c r="AE21" t="s" s="2">
        <v>98</v>
      </c>
      <c r="AF21" t="s" s="2">
        <v>117</v>
      </c>
      <c r="AG21" t="s" s="2">
        <v>99</v>
      </c>
      <c r="AH21" t="s" s="2">
        <v>100</v>
      </c>
      <c r="AI21" t="s" s="2">
        <v>98</v>
      </c>
      <c r="AJ21" s="9">
        <v>3</v>
      </c>
      <c r="AK21" s="9">
        <v>7</v>
      </c>
      <c r="AL21" s="9">
        <v>7</v>
      </c>
      <c r="AM21" s="9">
        <v>7</v>
      </c>
      <c r="AN21" s="9">
        <v>7</v>
      </c>
      <c r="AO21" t="s" s="2">
        <v>102</v>
      </c>
      <c r="AP21" t="s" s="2">
        <v>120</v>
      </c>
      <c r="AQ21" t="s" s="2">
        <v>120</v>
      </c>
      <c r="AR21" t="s" s="2">
        <v>120</v>
      </c>
      <c r="AS21" t="s" s="2">
        <v>120</v>
      </c>
      <c r="AT21" s="9">
        <v>6</v>
      </c>
      <c r="AU21" s="9">
        <v>7</v>
      </c>
      <c r="AV21" s="9">
        <v>7</v>
      </c>
      <c r="AW21" s="9">
        <v>7</v>
      </c>
      <c r="AX21" t="s" s="2">
        <v>121</v>
      </c>
      <c r="AY21" t="s" s="2">
        <v>120</v>
      </c>
      <c r="AZ21" t="s" s="2">
        <v>120</v>
      </c>
      <c r="BA21" t="s" s="2">
        <v>120</v>
      </c>
      <c r="BB21" t="s" s="2">
        <v>122</v>
      </c>
      <c r="BC21" t="s" s="2">
        <v>104</v>
      </c>
      <c r="BD21" t="s" s="2">
        <v>105</v>
      </c>
      <c r="BE21" t="s" s="2">
        <v>104</v>
      </c>
      <c r="BF21" t="s" s="2">
        <v>122</v>
      </c>
      <c r="BG21" t="s" s="2">
        <v>104</v>
      </c>
      <c r="BH21" t="s" s="2">
        <v>104</v>
      </c>
      <c r="BI21" t="s" s="2">
        <v>104</v>
      </c>
      <c r="BJ21" t="s" s="2">
        <v>104</v>
      </c>
      <c r="BK21" t="s" s="2">
        <v>104</v>
      </c>
      <c r="BL21" t="s" s="2">
        <v>103</v>
      </c>
      <c r="BM21" t="s" s="2">
        <v>103</v>
      </c>
      <c r="BN21" t="s" s="2">
        <v>103</v>
      </c>
      <c r="BO21" t="s" s="2">
        <v>103</v>
      </c>
      <c r="BP21" t="s" s="2">
        <v>122</v>
      </c>
      <c r="BQ21" t="s" s="2">
        <v>104</v>
      </c>
      <c r="BR21" t="s" s="2">
        <v>105</v>
      </c>
      <c r="BS21" t="s" s="2">
        <v>103</v>
      </c>
      <c r="BT21" t="s" s="2">
        <v>104</v>
      </c>
      <c r="BU21" t="s" s="2">
        <v>103</v>
      </c>
      <c r="BV21" t="s" s="2">
        <v>103</v>
      </c>
      <c r="BW21" t="s" s="2">
        <v>106</v>
      </c>
      <c r="BX21" t="s" s="2">
        <v>106</v>
      </c>
      <c r="BY21" t="s" s="2">
        <v>106</v>
      </c>
      <c r="BZ21" t="s" s="2">
        <v>104</v>
      </c>
      <c r="CA21" s="10"/>
      <c r="CB21" t="s" s="2">
        <v>87</v>
      </c>
      <c r="CC21" s="9" cm="1">
        <f t="array" ref="CC21">129+127</f>
        <v>256</v>
      </c>
      <c r="CD21" s="9" cm="1">
        <f t="array" ref="CD21">154+132</f>
        <v>286</v>
      </c>
      <c r="CE21" s="9" cm="1">
        <f t="array" ref="CE21">94+94</f>
        <v>188</v>
      </c>
      <c r="CF21" s="9" cm="1">
        <f t="array" ref="CF21">AVERAGE(CB21:CE21)</f>
        <v>243.333333333333</v>
      </c>
    </row>
    <row r="22" ht="13.65" customHeight="1">
      <c r="A22" s="5">
        <v>45120.830117476857</v>
      </c>
      <c r="B22" t="s" s="6">
        <v>253</v>
      </c>
      <c r="C22" t="s" s="7">
        <v>254</v>
      </c>
      <c r="D22" t="s" s="7">
        <v>255</v>
      </c>
      <c r="E22" t="s" s="7">
        <v>256</v>
      </c>
      <c r="F22" t="s" s="7">
        <v>257</v>
      </c>
      <c r="G22" t="s" s="8">
        <v>258</v>
      </c>
      <c r="H22" t="s" s="2">
        <v>181</v>
      </c>
      <c r="I22" t="s" s="2">
        <v>182</v>
      </c>
      <c r="J22" t="s" s="2">
        <v>113</v>
      </c>
      <c r="K22" t="s" s="2">
        <v>259</v>
      </c>
      <c r="L22" t="s" s="2">
        <v>93</v>
      </c>
      <c r="M22" t="s" s="2">
        <v>93</v>
      </c>
      <c r="N22" t="s" s="2">
        <v>93</v>
      </c>
      <c r="O22" t="s" s="2">
        <v>94</v>
      </c>
      <c r="P22" t="s" s="2">
        <v>93</v>
      </c>
      <c r="Q22" t="s" s="2">
        <v>93</v>
      </c>
      <c r="R22" t="s" s="2">
        <v>96</v>
      </c>
      <c r="S22" t="s" s="2">
        <v>96</v>
      </c>
      <c r="T22" t="s" s="2">
        <v>96</v>
      </c>
      <c r="U22" t="s" s="2">
        <v>96</v>
      </c>
      <c r="V22" t="s" s="2">
        <v>96</v>
      </c>
      <c r="W22" t="s" s="2">
        <v>155</v>
      </c>
      <c r="X22" t="s" s="2">
        <v>204</v>
      </c>
      <c r="Y22" t="s" s="2">
        <v>260</v>
      </c>
      <c r="Z22" t="s" s="2">
        <v>98</v>
      </c>
      <c r="AA22" t="s" s="2">
        <v>98</v>
      </c>
      <c r="AB22" t="s" s="2">
        <v>98</v>
      </c>
      <c r="AC22" t="s" s="2">
        <v>98</v>
      </c>
      <c r="AD22" t="s" s="2">
        <v>118</v>
      </c>
      <c r="AE22" t="s" s="2">
        <v>98</v>
      </c>
      <c r="AF22" t="s" s="2">
        <v>98</v>
      </c>
      <c r="AG22" t="s" s="2">
        <v>98</v>
      </c>
      <c r="AH22" t="s" s="2">
        <v>98</v>
      </c>
      <c r="AI22" t="s" s="2">
        <v>118</v>
      </c>
      <c r="AJ22" s="9">
        <v>3</v>
      </c>
      <c r="AK22" s="9">
        <v>5</v>
      </c>
      <c r="AL22" s="9">
        <v>6</v>
      </c>
      <c r="AM22" s="9">
        <v>6</v>
      </c>
      <c r="AN22" s="9">
        <v>6</v>
      </c>
      <c r="AO22" t="s" s="2">
        <v>121</v>
      </c>
      <c r="AP22" t="s" s="2">
        <v>120</v>
      </c>
      <c r="AQ22" t="s" s="2">
        <v>120</v>
      </c>
      <c r="AR22" t="s" s="2">
        <v>120</v>
      </c>
      <c r="AS22" t="s" s="2">
        <v>120</v>
      </c>
      <c r="AT22" s="9">
        <v>7</v>
      </c>
      <c r="AU22" s="9">
        <v>7</v>
      </c>
      <c r="AV22" s="9">
        <v>7</v>
      </c>
      <c r="AW22" s="9">
        <v>7</v>
      </c>
      <c r="AX22" t="s" s="2">
        <v>119</v>
      </c>
      <c r="AY22" t="s" s="2">
        <v>119</v>
      </c>
      <c r="AZ22" t="s" s="2">
        <v>119</v>
      </c>
      <c r="BA22" t="s" s="2">
        <v>119</v>
      </c>
      <c r="BB22" t="s" s="2">
        <v>103</v>
      </c>
      <c r="BC22" t="s" s="2">
        <v>103</v>
      </c>
      <c r="BD22" t="s" s="2">
        <v>103</v>
      </c>
      <c r="BE22" t="s" s="2">
        <v>103</v>
      </c>
      <c r="BF22" t="s" s="2">
        <v>103</v>
      </c>
      <c r="BG22" t="s" s="2">
        <v>104</v>
      </c>
      <c r="BH22" t="s" s="2">
        <v>104</v>
      </c>
      <c r="BI22" t="s" s="2">
        <v>104</v>
      </c>
      <c r="BJ22" t="s" s="2">
        <v>104</v>
      </c>
      <c r="BK22" t="s" s="2">
        <v>104</v>
      </c>
      <c r="BL22" t="s" s="2">
        <v>104</v>
      </c>
      <c r="BM22" t="s" s="2">
        <v>104</v>
      </c>
      <c r="BN22" t="s" s="2">
        <v>104</v>
      </c>
      <c r="BO22" t="s" s="2">
        <v>104</v>
      </c>
      <c r="BP22" t="s" s="2">
        <v>104</v>
      </c>
      <c r="BQ22" t="s" s="2">
        <v>105</v>
      </c>
      <c r="BR22" t="s" s="2">
        <v>105</v>
      </c>
      <c r="BS22" t="s" s="2">
        <v>105</v>
      </c>
      <c r="BT22" t="s" s="2">
        <v>105</v>
      </c>
      <c r="BU22" t="s" s="2">
        <v>105</v>
      </c>
      <c r="BV22" t="s" s="2">
        <v>122</v>
      </c>
      <c r="BW22" t="s" s="2">
        <v>122</v>
      </c>
      <c r="BX22" t="s" s="2">
        <v>106</v>
      </c>
      <c r="BY22" t="s" s="2">
        <v>106</v>
      </c>
      <c r="BZ22" t="s" s="2">
        <v>104</v>
      </c>
      <c r="CA22" s="10"/>
      <c r="CB22" s="9">
        <v>1361</v>
      </c>
      <c r="CC22" s="9">
        <v>1859</v>
      </c>
      <c r="CD22" s="9">
        <v>2109</v>
      </c>
      <c r="CE22" s="9">
        <v>2130</v>
      </c>
      <c r="CF22" s="9" cm="1">
        <f t="array" ref="CF22">AVERAGE(CB22:CE22)</f>
        <v>1864.75</v>
      </c>
    </row>
    <row r="23" ht="46.65" customHeight="1">
      <c r="A23" s="5">
        <v>45120.966602037035</v>
      </c>
      <c r="B23" t="s" s="6">
        <v>261</v>
      </c>
      <c r="C23" t="s" s="7">
        <v>262</v>
      </c>
      <c r="D23" t="s" s="7">
        <v>109</v>
      </c>
      <c r="E23" t="s" s="7">
        <v>110</v>
      </c>
      <c r="F23" t="s" s="7">
        <v>263</v>
      </c>
      <c r="G23" t="s" s="8">
        <v>264</v>
      </c>
      <c r="H23" t="s" s="2">
        <v>181</v>
      </c>
      <c r="I23" t="s" s="2">
        <v>182</v>
      </c>
      <c r="J23" t="s" s="2">
        <v>146</v>
      </c>
      <c r="K23" t="s" s="2">
        <v>265</v>
      </c>
      <c r="L23" t="s" s="2">
        <v>94</v>
      </c>
      <c r="M23" t="s" s="2">
        <v>94</v>
      </c>
      <c r="N23" t="s" s="2">
        <v>94</v>
      </c>
      <c r="O23" t="s" s="2">
        <v>93</v>
      </c>
      <c r="P23" t="s" s="2">
        <v>93</v>
      </c>
      <c r="Q23" t="s" s="2">
        <v>94</v>
      </c>
      <c r="R23" t="s" s="2">
        <v>95</v>
      </c>
      <c r="S23" t="s" s="2">
        <v>95</v>
      </c>
      <c r="T23" t="s" s="2">
        <v>95</v>
      </c>
      <c r="U23" t="s" s="2">
        <v>95</v>
      </c>
      <c r="V23" t="s" s="2">
        <v>95</v>
      </c>
      <c r="W23" t="s" s="2">
        <v>114</v>
      </c>
      <c r="X23" t="s" s="2">
        <v>114</v>
      </c>
      <c r="Y23" t="s" s="4">
        <v>266</v>
      </c>
      <c r="Z23" t="s" s="2">
        <v>98</v>
      </c>
      <c r="AA23" t="s" s="2">
        <v>117</v>
      </c>
      <c r="AB23" t="s" s="2">
        <v>98</v>
      </c>
      <c r="AC23" t="s" s="2">
        <v>98</v>
      </c>
      <c r="AD23" t="s" s="2">
        <v>100</v>
      </c>
      <c r="AE23" t="s" s="2">
        <v>117</v>
      </c>
      <c r="AF23" t="s" s="2">
        <v>99</v>
      </c>
      <c r="AG23" t="s" s="2">
        <v>100</v>
      </c>
      <c r="AH23" t="s" s="2">
        <v>100</v>
      </c>
      <c r="AI23" t="s" s="2">
        <v>118</v>
      </c>
      <c r="AJ23" s="9">
        <v>0</v>
      </c>
      <c r="AK23" s="9">
        <v>0</v>
      </c>
      <c r="AL23" s="9">
        <v>7</v>
      </c>
      <c r="AM23" s="9">
        <v>7</v>
      </c>
      <c r="AN23" s="9">
        <v>5</v>
      </c>
      <c r="AO23" t="s" s="2">
        <v>102</v>
      </c>
      <c r="AP23" t="s" s="2">
        <v>101</v>
      </c>
      <c r="AQ23" t="s" s="2">
        <v>132</v>
      </c>
      <c r="AR23" t="s" s="2">
        <v>120</v>
      </c>
      <c r="AS23" t="s" s="2">
        <v>132</v>
      </c>
      <c r="AT23" s="9">
        <v>2</v>
      </c>
      <c r="AU23" s="9">
        <v>1</v>
      </c>
      <c r="AV23" s="9">
        <v>7</v>
      </c>
      <c r="AW23" s="9">
        <v>7</v>
      </c>
      <c r="AX23" t="s" s="2">
        <v>102</v>
      </c>
      <c r="AY23" t="s" s="2">
        <v>101</v>
      </c>
      <c r="AZ23" t="s" s="2">
        <v>120</v>
      </c>
      <c r="BA23" t="s" s="2">
        <v>120</v>
      </c>
      <c r="BB23" t="s" s="2">
        <v>104</v>
      </c>
      <c r="BC23" t="s" s="2">
        <v>105</v>
      </c>
      <c r="BD23" t="s" s="2">
        <v>104</v>
      </c>
      <c r="BE23" t="s" s="2">
        <v>104</v>
      </c>
      <c r="BF23" t="s" s="2">
        <v>122</v>
      </c>
      <c r="BG23" t="s" s="2">
        <v>104</v>
      </c>
      <c r="BH23" t="s" s="2">
        <v>105</v>
      </c>
      <c r="BI23" t="s" s="2">
        <v>105</v>
      </c>
      <c r="BJ23" t="s" s="2">
        <v>105</v>
      </c>
      <c r="BK23" t="s" s="2">
        <v>104</v>
      </c>
      <c r="BL23" t="s" s="2">
        <v>104</v>
      </c>
      <c r="BM23" t="s" s="2">
        <v>104</v>
      </c>
      <c r="BN23" t="s" s="2">
        <v>105</v>
      </c>
      <c r="BO23" t="s" s="2">
        <v>104</v>
      </c>
      <c r="BP23" t="s" s="2">
        <v>103</v>
      </c>
      <c r="BQ23" t="s" s="2">
        <v>104</v>
      </c>
      <c r="BR23" t="s" s="2">
        <v>105</v>
      </c>
      <c r="BS23" t="s" s="2">
        <v>104</v>
      </c>
      <c r="BT23" t="s" s="2">
        <v>104</v>
      </c>
      <c r="BU23" t="s" s="2">
        <v>104</v>
      </c>
      <c r="BV23" t="s" s="2">
        <v>122</v>
      </c>
      <c r="BW23" t="s" s="2">
        <v>122</v>
      </c>
      <c r="BX23" t="s" s="2">
        <v>122</v>
      </c>
      <c r="BY23" t="s" s="2">
        <v>106</v>
      </c>
      <c r="BZ23" t="s" s="2">
        <v>122</v>
      </c>
      <c r="CA23" s="10"/>
      <c r="CB23" s="9" cm="1">
        <f t="array" ref="CB23">319+304+202+201</f>
        <v>1026</v>
      </c>
      <c r="CC23" s="9" cm="1">
        <f t="array" ref="CC23">250+207+301+147</f>
        <v>905</v>
      </c>
      <c r="CD23" s="9" cm="1">
        <f t="array" ref="CD23">248+218+146+141</f>
        <v>753</v>
      </c>
      <c r="CE23" s="9" cm="1">
        <f t="array" ref="CE23">321+315+231+111</f>
        <v>978</v>
      </c>
      <c r="CF23" s="9" cm="1">
        <f t="array" ref="CF23">AVERAGE(CB23:CE23)</f>
        <v>915.5</v>
      </c>
    </row>
    <row r="24" ht="57.65" customHeight="1">
      <c r="A24" s="5">
        <v>45120.795848831018</v>
      </c>
      <c r="B24" t="s" s="6">
        <v>267</v>
      </c>
      <c r="C24" t="s" s="7">
        <v>268</v>
      </c>
      <c r="D24" t="s" s="7">
        <v>110</v>
      </c>
      <c r="E24" t="s" s="7">
        <v>110</v>
      </c>
      <c r="F24" t="s" s="7">
        <v>269</v>
      </c>
      <c r="G24" t="s" s="8">
        <v>270</v>
      </c>
      <c r="H24" t="s" s="2">
        <v>181</v>
      </c>
      <c r="I24" t="s" s="2">
        <v>182</v>
      </c>
      <c r="J24" t="s" s="2">
        <v>146</v>
      </c>
      <c r="K24" t="s" s="2">
        <v>271</v>
      </c>
      <c r="L24" t="s" s="2">
        <v>94</v>
      </c>
      <c r="M24" t="s" s="2">
        <v>93</v>
      </c>
      <c r="N24" t="s" s="2">
        <v>93</v>
      </c>
      <c r="O24" t="s" s="2">
        <v>93</v>
      </c>
      <c r="P24" t="s" s="2">
        <v>93</v>
      </c>
      <c r="Q24" t="s" s="2">
        <v>93</v>
      </c>
      <c r="R24" t="s" s="2">
        <v>203</v>
      </c>
      <c r="S24" t="s" s="2">
        <v>95</v>
      </c>
      <c r="T24" t="s" s="2">
        <v>96</v>
      </c>
      <c r="U24" t="s" s="2">
        <v>96</v>
      </c>
      <c r="V24" t="s" s="2">
        <v>95</v>
      </c>
      <c r="W24" t="s" s="2">
        <v>155</v>
      </c>
      <c r="X24" t="s" s="2">
        <v>114</v>
      </c>
      <c r="Y24" t="s" s="4">
        <v>272</v>
      </c>
      <c r="Z24" t="s" s="2">
        <v>98</v>
      </c>
      <c r="AA24" t="s" s="2">
        <v>98</v>
      </c>
      <c r="AB24" t="s" s="2">
        <v>98</v>
      </c>
      <c r="AC24" t="s" s="2">
        <v>117</v>
      </c>
      <c r="AD24" t="s" s="2">
        <v>99</v>
      </c>
      <c r="AE24" t="s" s="2">
        <v>100</v>
      </c>
      <c r="AF24" t="s" s="2">
        <v>100</v>
      </c>
      <c r="AG24" t="s" s="2">
        <v>100</v>
      </c>
      <c r="AH24" t="s" s="2">
        <v>100</v>
      </c>
      <c r="AI24" t="s" s="2">
        <v>98</v>
      </c>
      <c r="AJ24" s="9">
        <v>4</v>
      </c>
      <c r="AK24" s="9">
        <v>0</v>
      </c>
      <c r="AL24" s="9">
        <v>1</v>
      </c>
      <c r="AM24" s="9">
        <v>7</v>
      </c>
      <c r="AN24" s="9">
        <v>2</v>
      </c>
      <c r="AO24" t="s" s="2">
        <v>101</v>
      </c>
      <c r="AP24" t="s" s="2">
        <v>101</v>
      </c>
      <c r="AQ24" t="s" s="2">
        <v>101</v>
      </c>
      <c r="AR24" t="s" s="2">
        <v>121</v>
      </c>
      <c r="AS24" t="s" s="2">
        <v>101</v>
      </c>
      <c r="AT24" s="9">
        <v>0</v>
      </c>
      <c r="AU24" s="9">
        <v>2</v>
      </c>
      <c r="AV24" s="9">
        <v>7</v>
      </c>
      <c r="AW24" s="9">
        <v>7</v>
      </c>
      <c r="AX24" t="s" s="2">
        <v>101</v>
      </c>
      <c r="AY24" t="s" s="2">
        <v>101</v>
      </c>
      <c r="AZ24" t="s" s="2">
        <v>102</v>
      </c>
      <c r="BA24" t="s" s="2">
        <v>102</v>
      </c>
      <c r="BB24" t="s" s="2">
        <v>122</v>
      </c>
      <c r="BC24" t="s" s="2">
        <v>104</v>
      </c>
      <c r="BD24" t="s" s="2">
        <v>105</v>
      </c>
      <c r="BE24" t="s" s="2">
        <v>103</v>
      </c>
      <c r="BF24" t="s" s="2">
        <v>103</v>
      </c>
      <c r="BG24" t="s" s="2">
        <v>104</v>
      </c>
      <c r="BH24" t="s" s="2">
        <v>104</v>
      </c>
      <c r="BI24" t="s" s="2">
        <v>105</v>
      </c>
      <c r="BJ24" t="s" s="2">
        <v>104</v>
      </c>
      <c r="BK24" t="s" s="2">
        <v>104</v>
      </c>
      <c r="BL24" t="s" s="2">
        <v>105</v>
      </c>
      <c r="BM24" t="s" s="2">
        <v>105</v>
      </c>
      <c r="BN24" t="s" s="2">
        <v>105</v>
      </c>
      <c r="BO24" t="s" s="2">
        <v>104</v>
      </c>
      <c r="BP24" t="s" s="2">
        <v>104</v>
      </c>
      <c r="BQ24" t="s" s="2">
        <v>104</v>
      </c>
      <c r="BR24" t="s" s="2">
        <v>104</v>
      </c>
      <c r="BS24" t="s" s="2">
        <v>103</v>
      </c>
      <c r="BT24" t="s" s="2">
        <v>103</v>
      </c>
      <c r="BU24" t="s" s="2">
        <v>122</v>
      </c>
      <c r="BV24" t="s" s="2">
        <v>103</v>
      </c>
      <c r="BW24" t="s" s="2">
        <v>106</v>
      </c>
      <c r="BX24" t="s" s="2">
        <v>106</v>
      </c>
      <c r="BY24" t="s" s="2">
        <v>106</v>
      </c>
      <c r="BZ24" t="s" s="2">
        <v>105</v>
      </c>
      <c r="CA24" s="10"/>
      <c r="CB24" s="9" cm="1">
        <f t="array" ref="CB24">104+46+32+26</f>
        <v>208</v>
      </c>
      <c r="CC24" s="9" cm="1">
        <f t="array" ref="CC24">428+209+157+95+45</f>
        <v>934</v>
      </c>
      <c r="CD24" s="9" cm="1">
        <f t="array" ref="CD24">547+248+65+119+102</f>
        <v>1081</v>
      </c>
      <c r="CE24" s="9" cm="1">
        <f t="array" ref="CE24">234+175+139+58</f>
        <v>606</v>
      </c>
      <c r="CF24" s="9" cm="1">
        <f t="array" ref="CF24">AVERAGE(CB24:CE24)</f>
        <v>707.25</v>
      </c>
    </row>
    <row r="25" ht="24.65" customHeight="1">
      <c r="A25" s="5">
        <v>45122.738560115744</v>
      </c>
      <c r="B25" t="s" s="6">
        <v>273</v>
      </c>
      <c r="C25" t="s" s="7">
        <v>268</v>
      </c>
      <c r="D25" t="s" s="7">
        <v>109</v>
      </c>
      <c r="E25" t="s" s="7">
        <v>274</v>
      </c>
      <c r="F25" t="s" s="7">
        <v>275</v>
      </c>
      <c r="G25" t="s" s="8">
        <v>276</v>
      </c>
      <c r="H25" t="s" s="2">
        <v>181</v>
      </c>
      <c r="I25" t="s" s="2">
        <v>182</v>
      </c>
      <c r="J25" t="s" s="2">
        <v>113</v>
      </c>
      <c r="K25" t="s" s="2">
        <v>126</v>
      </c>
      <c r="L25" t="s" s="2">
        <v>93</v>
      </c>
      <c r="M25" t="s" s="2">
        <v>93</v>
      </c>
      <c r="N25" t="s" s="2">
        <v>93</v>
      </c>
      <c r="O25" t="s" s="2">
        <v>94</v>
      </c>
      <c r="P25" t="s" s="2">
        <v>93</v>
      </c>
      <c r="Q25" t="s" s="2">
        <v>93</v>
      </c>
      <c r="R25" t="s" s="2">
        <v>95</v>
      </c>
      <c r="S25" t="s" s="2">
        <v>96</v>
      </c>
      <c r="T25" t="s" s="2">
        <v>96</v>
      </c>
      <c r="U25" t="s" s="2">
        <v>96</v>
      </c>
      <c r="V25" t="s" s="2">
        <v>96</v>
      </c>
      <c r="W25" t="s" s="2">
        <v>155</v>
      </c>
      <c r="X25" t="s" s="2">
        <v>114</v>
      </c>
      <c r="Y25" t="s" s="4">
        <v>277</v>
      </c>
      <c r="Z25" t="s" s="2">
        <v>117</v>
      </c>
      <c r="AA25" t="s" s="2">
        <v>99</v>
      </c>
      <c r="AB25" t="s" s="2">
        <v>98</v>
      </c>
      <c r="AC25" t="s" s="2">
        <v>99</v>
      </c>
      <c r="AD25" t="s" s="2">
        <v>99</v>
      </c>
      <c r="AE25" t="s" s="2">
        <v>98</v>
      </c>
      <c r="AF25" t="s" s="2">
        <v>117</v>
      </c>
      <c r="AG25" t="s" s="2">
        <v>99</v>
      </c>
      <c r="AH25" t="s" s="2">
        <v>99</v>
      </c>
      <c r="AI25" t="s" s="2">
        <v>98</v>
      </c>
      <c r="AJ25" s="9">
        <v>5</v>
      </c>
      <c r="AK25" s="9">
        <v>5</v>
      </c>
      <c r="AL25" s="9">
        <v>5</v>
      </c>
      <c r="AM25" s="9">
        <v>2</v>
      </c>
      <c r="AN25" s="9">
        <v>7</v>
      </c>
      <c r="AO25" t="s" s="2">
        <v>101</v>
      </c>
      <c r="AP25" t="s" s="2">
        <v>102</v>
      </c>
      <c r="AQ25" t="s" s="2">
        <v>102</v>
      </c>
      <c r="AR25" t="s" s="2">
        <v>101</v>
      </c>
      <c r="AS25" t="s" s="2">
        <v>132</v>
      </c>
      <c r="AT25" s="9">
        <v>4</v>
      </c>
      <c r="AU25" s="9">
        <v>3</v>
      </c>
      <c r="AV25" s="9">
        <v>7</v>
      </c>
      <c r="AW25" s="9">
        <v>4</v>
      </c>
      <c r="AX25" t="s" s="2">
        <v>102</v>
      </c>
      <c r="AY25" t="s" s="2">
        <v>102</v>
      </c>
      <c r="AZ25" t="s" s="2">
        <v>120</v>
      </c>
      <c r="BA25" t="s" s="2">
        <v>132</v>
      </c>
      <c r="BB25" t="s" s="2">
        <v>103</v>
      </c>
      <c r="BC25" t="s" s="2">
        <v>104</v>
      </c>
      <c r="BD25" t="s" s="2">
        <v>103</v>
      </c>
      <c r="BE25" t="s" s="2">
        <v>122</v>
      </c>
      <c r="BF25" t="s" s="2">
        <v>103</v>
      </c>
      <c r="BG25" t="s" s="2">
        <v>122</v>
      </c>
      <c r="BH25" t="s" s="2">
        <v>103</v>
      </c>
      <c r="BI25" t="s" s="2">
        <v>103</v>
      </c>
      <c r="BJ25" t="s" s="2">
        <v>104</v>
      </c>
      <c r="BK25" t="s" s="2">
        <v>122</v>
      </c>
      <c r="BL25" t="s" s="2">
        <v>104</v>
      </c>
      <c r="BM25" t="s" s="2">
        <v>105</v>
      </c>
      <c r="BN25" t="s" s="2">
        <v>104</v>
      </c>
      <c r="BO25" t="s" s="2">
        <v>103</v>
      </c>
      <c r="BP25" t="s" s="2">
        <v>103</v>
      </c>
      <c r="BQ25" t="s" s="2">
        <v>122</v>
      </c>
      <c r="BR25" t="s" s="2">
        <v>103</v>
      </c>
      <c r="BS25" t="s" s="2">
        <v>122</v>
      </c>
      <c r="BT25" t="s" s="2">
        <v>122</v>
      </c>
      <c r="BU25" t="s" s="2">
        <v>122</v>
      </c>
      <c r="BV25" t="s" s="2">
        <v>122</v>
      </c>
      <c r="BW25" t="s" s="2">
        <v>122</v>
      </c>
      <c r="BX25" t="s" s="2">
        <v>105</v>
      </c>
      <c r="BY25" t="s" s="2">
        <v>106</v>
      </c>
      <c r="BZ25" t="s" s="2">
        <v>122</v>
      </c>
      <c r="CA25" s="10"/>
      <c r="CB25" s="9" cm="1">
        <f t="array" ref="CB25">300+58+45+50</f>
        <v>453</v>
      </c>
      <c r="CC25" s="9" cm="1">
        <f t="array" ref="CC25">300+60+51+38+30</f>
        <v>479</v>
      </c>
      <c r="CD25" t="s" s="2">
        <v>87</v>
      </c>
      <c r="CE25" t="s" s="2">
        <v>87</v>
      </c>
      <c r="CF25" s="9" cm="1">
        <f t="array" ref="CF25">AVERAGE(CB25:CE25)</f>
        <v>466</v>
      </c>
    </row>
    <row r="26" ht="46.65" customHeight="1">
      <c r="A26" s="5">
        <v>45122.041455925922</v>
      </c>
      <c r="B26" t="s" s="6">
        <v>278</v>
      </c>
      <c r="C26" t="s" s="7">
        <v>279</v>
      </c>
      <c r="D26" t="s" s="7">
        <v>87</v>
      </c>
      <c r="E26" t="s" s="7">
        <v>87</v>
      </c>
      <c r="F26" t="s" s="7">
        <v>160</v>
      </c>
      <c r="G26" t="s" s="8">
        <v>280</v>
      </c>
      <c r="H26" t="s" s="2">
        <v>181</v>
      </c>
      <c r="I26" t="s" s="2">
        <v>182</v>
      </c>
      <c r="J26" t="s" s="2">
        <v>146</v>
      </c>
      <c r="K26" t="s" s="2">
        <v>281</v>
      </c>
      <c r="L26" t="s" s="2">
        <v>94</v>
      </c>
      <c r="M26" t="s" s="2">
        <v>93</v>
      </c>
      <c r="N26" t="s" s="2">
        <v>93</v>
      </c>
      <c r="O26" t="s" s="2">
        <v>94</v>
      </c>
      <c r="P26" t="s" s="2">
        <v>93</v>
      </c>
      <c r="Q26" t="s" s="2">
        <v>93</v>
      </c>
      <c r="R26" t="s" s="2">
        <v>95</v>
      </c>
      <c r="S26" t="s" s="2">
        <v>96</v>
      </c>
      <c r="T26" t="s" s="2">
        <v>96</v>
      </c>
      <c r="U26" t="s" s="2">
        <v>96</v>
      </c>
      <c r="V26" t="s" s="2">
        <v>96</v>
      </c>
      <c r="W26" t="s" s="2">
        <v>155</v>
      </c>
      <c r="X26" t="s" s="2">
        <v>282</v>
      </c>
      <c r="Y26" t="s" s="4">
        <v>283</v>
      </c>
      <c r="Z26" t="s" s="2">
        <v>98</v>
      </c>
      <c r="AA26" t="s" s="2">
        <v>99</v>
      </c>
      <c r="AB26" t="s" s="2">
        <v>117</v>
      </c>
      <c r="AC26" t="s" s="2">
        <v>100</v>
      </c>
      <c r="AD26" t="s" s="2">
        <v>99</v>
      </c>
      <c r="AE26" t="s" s="2">
        <v>99</v>
      </c>
      <c r="AF26" t="s" s="2">
        <v>99</v>
      </c>
      <c r="AG26" t="s" s="2">
        <v>118</v>
      </c>
      <c r="AH26" t="s" s="2">
        <v>118</v>
      </c>
      <c r="AI26" t="s" s="2">
        <v>118</v>
      </c>
      <c r="AJ26" s="9">
        <v>7</v>
      </c>
      <c r="AK26" s="9">
        <v>0</v>
      </c>
      <c r="AL26" s="9">
        <v>5</v>
      </c>
      <c r="AM26" s="9">
        <v>7</v>
      </c>
      <c r="AN26" s="9">
        <v>7</v>
      </c>
      <c r="AO26" t="s" s="2">
        <v>101</v>
      </c>
      <c r="AP26" t="s" s="2">
        <v>101</v>
      </c>
      <c r="AQ26" t="s" s="2">
        <v>101</v>
      </c>
      <c r="AR26" t="s" s="2">
        <v>102</v>
      </c>
      <c r="AS26" t="s" s="2">
        <v>101</v>
      </c>
      <c r="AT26" s="9">
        <v>4</v>
      </c>
      <c r="AU26" s="9">
        <v>5</v>
      </c>
      <c r="AV26" s="9">
        <v>7</v>
      </c>
      <c r="AW26" s="9">
        <v>5</v>
      </c>
      <c r="AX26" t="s" s="2">
        <v>101</v>
      </c>
      <c r="AY26" t="s" s="2">
        <v>101</v>
      </c>
      <c r="AZ26" t="s" s="2">
        <v>101</v>
      </c>
      <c r="BA26" t="s" s="2">
        <v>102</v>
      </c>
      <c r="BB26" t="s" s="2">
        <v>103</v>
      </c>
      <c r="BC26" t="s" s="2">
        <v>105</v>
      </c>
      <c r="BD26" t="s" s="2">
        <v>104</v>
      </c>
      <c r="BE26" t="s" s="2">
        <v>103</v>
      </c>
      <c r="BF26" t="s" s="2">
        <v>104</v>
      </c>
      <c r="BG26" t="s" s="2">
        <v>103</v>
      </c>
      <c r="BH26" t="s" s="2">
        <v>104</v>
      </c>
      <c r="BI26" t="s" s="2">
        <v>104</v>
      </c>
      <c r="BJ26" t="s" s="2">
        <v>104</v>
      </c>
      <c r="BK26" t="s" s="2">
        <v>104</v>
      </c>
      <c r="BL26" t="s" s="2">
        <v>103</v>
      </c>
      <c r="BM26" t="s" s="2">
        <v>103</v>
      </c>
      <c r="BN26" t="s" s="2">
        <v>104</v>
      </c>
      <c r="BO26" t="s" s="2">
        <v>104</v>
      </c>
      <c r="BP26" t="s" s="2">
        <v>104</v>
      </c>
      <c r="BQ26" t="s" s="2">
        <v>104</v>
      </c>
      <c r="BR26" t="s" s="2">
        <v>105</v>
      </c>
      <c r="BS26" t="s" s="2">
        <v>122</v>
      </c>
      <c r="BT26" t="s" s="2">
        <v>103</v>
      </c>
      <c r="BU26" t="s" s="2">
        <v>103</v>
      </c>
      <c r="BV26" t="s" s="2">
        <v>104</v>
      </c>
      <c r="BW26" t="s" s="2">
        <v>106</v>
      </c>
      <c r="BX26" t="s" s="2">
        <v>106</v>
      </c>
      <c r="BY26" t="s" s="2">
        <v>106</v>
      </c>
      <c r="BZ26" t="s" s="2">
        <v>104</v>
      </c>
      <c r="CA26" s="10"/>
      <c r="CB26" t="s" s="2">
        <v>87</v>
      </c>
      <c r="CC26" s="9" cm="1">
        <f t="array" ref="CC26">670+345+263+453+224+197+169</f>
        <v>2321</v>
      </c>
      <c r="CD26" s="9" cm="1">
        <f t="array" ref="CD26">652+634+181+445+216+151+77</f>
        <v>2356</v>
      </c>
      <c r="CE26" s="9" cm="1">
        <f t="array" ref="CE26">528+593+151+439+271+242+147</f>
        <v>2371</v>
      </c>
      <c r="CF26" s="9" cm="1">
        <f t="array" ref="CF26">AVERAGE(CB26:CE26)</f>
        <v>2349.333333333330</v>
      </c>
    </row>
    <row r="27" ht="46.65" customHeight="1">
      <c r="A27" s="5">
        <v>45483.591233321757</v>
      </c>
      <c r="B27" s="11"/>
      <c r="C27" t="s" s="7">
        <v>93</v>
      </c>
      <c r="D27" t="s" s="7">
        <v>284</v>
      </c>
      <c r="E27" s="12"/>
      <c r="F27" t="s" s="7">
        <v>285</v>
      </c>
      <c r="G27" t="s" s="8">
        <v>286</v>
      </c>
      <c r="H27" t="s" s="2">
        <v>129</v>
      </c>
      <c r="I27" t="s" s="2">
        <v>130</v>
      </c>
      <c r="J27" t="s" s="2">
        <v>113</v>
      </c>
      <c r="K27" t="s" s="2">
        <v>199</v>
      </c>
      <c r="L27" t="s" s="2">
        <v>93</v>
      </c>
      <c r="M27" t="s" s="2">
        <v>93</v>
      </c>
      <c r="N27" t="s" s="2">
        <v>93</v>
      </c>
      <c r="O27" t="s" s="2">
        <v>93</v>
      </c>
      <c r="P27" t="s" s="2">
        <v>93</v>
      </c>
      <c r="Q27" t="s" s="2">
        <v>93</v>
      </c>
      <c r="R27" t="s" s="2">
        <v>96</v>
      </c>
      <c r="S27" t="s" s="2">
        <v>95</v>
      </c>
      <c r="T27" t="s" s="2">
        <v>95</v>
      </c>
      <c r="U27" t="s" s="2">
        <v>95</v>
      </c>
      <c r="V27" t="s" s="2">
        <v>95</v>
      </c>
      <c r="W27" t="s" s="2">
        <v>155</v>
      </c>
      <c r="X27" t="s" s="2">
        <v>155</v>
      </c>
      <c r="Y27" t="s" s="4">
        <v>287</v>
      </c>
      <c r="Z27" t="s" s="2">
        <v>117</v>
      </c>
      <c r="AA27" t="s" s="2">
        <v>117</v>
      </c>
      <c r="AB27" t="s" s="2">
        <v>98</v>
      </c>
      <c r="AC27" t="s" s="2">
        <v>117</v>
      </c>
      <c r="AD27" t="s" s="2">
        <v>99</v>
      </c>
      <c r="AE27" t="s" s="2">
        <v>98</v>
      </c>
      <c r="AF27" t="s" s="2">
        <v>98</v>
      </c>
      <c r="AG27" t="s" s="2">
        <v>117</v>
      </c>
      <c r="AH27" t="s" s="2">
        <v>99</v>
      </c>
      <c r="AI27" t="s" s="2">
        <v>99</v>
      </c>
      <c r="AJ27" s="9">
        <v>5</v>
      </c>
      <c r="AK27" s="9">
        <v>7</v>
      </c>
      <c r="AL27" s="9">
        <v>7</v>
      </c>
      <c r="AM27" s="9">
        <v>7</v>
      </c>
      <c r="AN27" s="9">
        <v>7</v>
      </c>
      <c r="AO27" t="s" s="2">
        <v>132</v>
      </c>
      <c r="AP27" t="s" s="2">
        <v>132</v>
      </c>
      <c r="AQ27" t="s" s="2">
        <v>132</v>
      </c>
      <c r="AR27" t="s" s="2">
        <v>132</v>
      </c>
      <c r="AS27" t="s" s="2">
        <v>132</v>
      </c>
      <c r="AT27" s="9">
        <v>4</v>
      </c>
      <c r="AU27" s="9">
        <v>2</v>
      </c>
      <c r="AV27" s="9">
        <v>3</v>
      </c>
      <c r="AW27" s="9">
        <v>2</v>
      </c>
      <c r="AX27" t="s" s="2">
        <v>102</v>
      </c>
      <c r="AY27" t="s" s="2">
        <v>102</v>
      </c>
      <c r="AZ27" t="s" s="2">
        <v>121</v>
      </c>
      <c r="BA27" t="s" s="2">
        <v>102</v>
      </c>
      <c r="BB27" t="s" s="2">
        <v>103</v>
      </c>
      <c r="BC27" t="s" s="2">
        <v>104</v>
      </c>
      <c r="BD27" t="s" s="2">
        <v>104</v>
      </c>
      <c r="BE27" t="s" s="2">
        <v>104</v>
      </c>
      <c r="BF27" t="s" s="2">
        <v>104</v>
      </c>
      <c r="BG27" t="s" s="2">
        <v>104</v>
      </c>
      <c r="BH27" t="s" s="2">
        <v>104</v>
      </c>
      <c r="BI27" t="s" s="2">
        <v>104</v>
      </c>
      <c r="BJ27" t="s" s="2">
        <v>104</v>
      </c>
      <c r="BK27" t="s" s="2">
        <v>104</v>
      </c>
      <c r="BL27" t="s" s="2">
        <v>104</v>
      </c>
      <c r="BM27" t="s" s="2">
        <v>104</v>
      </c>
      <c r="BN27" t="s" s="2">
        <v>104</v>
      </c>
      <c r="BO27" t="s" s="2">
        <v>104</v>
      </c>
      <c r="BP27" t="s" s="2">
        <v>104</v>
      </c>
      <c r="BQ27" t="s" s="2">
        <v>103</v>
      </c>
      <c r="BR27" t="s" s="2">
        <v>104</v>
      </c>
      <c r="BS27" t="s" s="2">
        <v>104</v>
      </c>
      <c r="BT27" t="s" s="2">
        <v>103</v>
      </c>
      <c r="BU27" t="s" s="2">
        <v>103</v>
      </c>
      <c r="BV27" t="s" s="2">
        <v>122</v>
      </c>
      <c r="BW27" t="s" s="2">
        <v>122</v>
      </c>
      <c r="BX27" t="s" s="2">
        <v>106</v>
      </c>
      <c r="BY27" t="s" s="2">
        <v>106</v>
      </c>
      <c r="BZ27" t="s" s="2">
        <v>104</v>
      </c>
      <c r="CA27" s="9">
        <v>203428451</v>
      </c>
      <c r="CB27" t="s" s="2">
        <v>87</v>
      </c>
      <c r="CC27" s="9">
        <v>211</v>
      </c>
      <c r="CD27" s="9">
        <v>1668</v>
      </c>
      <c r="CE27" s="9">
        <v>1584</v>
      </c>
      <c r="CF27" s="9" cm="1">
        <f t="array" ref="CF27">AVERAGE(CB27:CE27)</f>
        <v>1154.333333333330</v>
      </c>
    </row>
    <row r="28" ht="13.65" customHeight="1">
      <c r="A28" s="5">
        <v>45483.599464444444</v>
      </c>
      <c r="B28" s="11"/>
      <c r="C28" t="s" s="7">
        <v>93</v>
      </c>
      <c r="D28" t="s" s="7">
        <v>93</v>
      </c>
      <c r="E28" s="12"/>
      <c r="F28" t="s" s="7">
        <v>288</v>
      </c>
      <c r="G28" t="s" s="8">
        <v>289</v>
      </c>
      <c r="H28" t="s" s="2">
        <v>144</v>
      </c>
      <c r="I28" t="s" s="2">
        <v>145</v>
      </c>
      <c r="J28" t="s" s="2">
        <v>146</v>
      </c>
      <c r="K28" t="s" s="2">
        <v>290</v>
      </c>
      <c r="L28" t="s" s="2">
        <v>94</v>
      </c>
      <c r="M28" t="s" s="2">
        <v>93</v>
      </c>
      <c r="N28" t="s" s="2">
        <v>93</v>
      </c>
      <c r="O28" t="s" s="2">
        <v>94</v>
      </c>
      <c r="P28" t="s" s="2">
        <v>93</v>
      </c>
      <c r="Q28" t="s" s="2">
        <v>93</v>
      </c>
      <c r="R28" t="s" s="2">
        <v>95</v>
      </c>
      <c r="S28" t="s" s="2">
        <v>95</v>
      </c>
      <c r="T28" t="s" s="2">
        <v>96</v>
      </c>
      <c r="U28" t="s" s="2">
        <v>96</v>
      </c>
      <c r="V28" t="s" s="2">
        <v>203</v>
      </c>
      <c r="W28" t="s" s="2">
        <v>155</v>
      </c>
      <c r="X28" t="s" s="2">
        <v>114</v>
      </c>
      <c r="Y28" s="10"/>
      <c r="Z28" t="s" s="2">
        <v>98</v>
      </c>
      <c r="AA28" t="s" s="2">
        <v>99</v>
      </c>
      <c r="AB28" t="s" s="2">
        <v>98</v>
      </c>
      <c r="AC28" t="s" s="2">
        <v>117</v>
      </c>
      <c r="AD28" t="s" s="2">
        <v>100</v>
      </c>
      <c r="AE28" t="s" s="2">
        <v>98</v>
      </c>
      <c r="AF28" t="s" s="2">
        <v>98</v>
      </c>
      <c r="AG28" t="s" s="2">
        <v>117</v>
      </c>
      <c r="AH28" t="s" s="2">
        <v>100</v>
      </c>
      <c r="AI28" t="s" s="2">
        <v>118</v>
      </c>
      <c r="AJ28" s="9">
        <v>5</v>
      </c>
      <c r="AK28" s="9">
        <v>3</v>
      </c>
      <c r="AL28" s="9">
        <v>6</v>
      </c>
      <c r="AM28" s="9">
        <v>7</v>
      </c>
      <c r="AN28" s="9">
        <v>2</v>
      </c>
      <c r="AO28" t="s" s="2">
        <v>132</v>
      </c>
      <c r="AP28" t="s" s="2">
        <v>132</v>
      </c>
      <c r="AQ28" t="s" s="2">
        <v>102</v>
      </c>
      <c r="AR28" t="s" s="2">
        <v>120</v>
      </c>
      <c r="AS28" t="s" s="2">
        <v>101</v>
      </c>
      <c r="AT28" s="9">
        <v>4</v>
      </c>
      <c r="AU28" s="9">
        <v>4</v>
      </c>
      <c r="AV28" s="9">
        <v>7</v>
      </c>
      <c r="AW28" s="9">
        <v>7</v>
      </c>
      <c r="AX28" t="s" s="2">
        <v>121</v>
      </c>
      <c r="AY28" t="s" s="2">
        <v>121</v>
      </c>
      <c r="AZ28" t="s" s="2">
        <v>120</v>
      </c>
      <c r="BA28" t="s" s="2">
        <v>120</v>
      </c>
      <c r="BB28" t="s" s="2">
        <v>103</v>
      </c>
      <c r="BC28" t="s" s="2">
        <v>104</v>
      </c>
      <c r="BD28" t="s" s="2">
        <v>104</v>
      </c>
      <c r="BE28" t="s" s="2">
        <v>104</v>
      </c>
      <c r="BF28" t="s" s="2">
        <v>104</v>
      </c>
      <c r="BG28" t="s" s="2">
        <v>104</v>
      </c>
      <c r="BH28" t="s" s="2">
        <v>105</v>
      </c>
      <c r="BI28" t="s" s="2">
        <v>103</v>
      </c>
      <c r="BJ28" t="s" s="2">
        <v>103</v>
      </c>
      <c r="BK28" t="s" s="2">
        <v>103</v>
      </c>
      <c r="BL28" t="s" s="2">
        <v>105</v>
      </c>
      <c r="BM28" t="s" s="2">
        <v>105</v>
      </c>
      <c r="BN28" t="s" s="2">
        <v>105</v>
      </c>
      <c r="BO28" t="s" s="2">
        <v>104</v>
      </c>
      <c r="BP28" t="s" s="2">
        <v>105</v>
      </c>
      <c r="BQ28" t="s" s="2">
        <v>103</v>
      </c>
      <c r="BR28" t="s" s="2">
        <v>103</v>
      </c>
      <c r="BS28" t="s" s="2">
        <v>104</v>
      </c>
      <c r="BT28" t="s" s="2">
        <v>122</v>
      </c>
      <c r="BU28" t="s" s="2">
        <v>103</v>
      </c>
      <c r="BV28" t="s" s="2">
        <v>122</v>
      </c>
      <c r="BW28" t="s" s="2">
        <v>122</v>
      </c>
      <c r="BX28" t="s" s="2">
        <v>104</v>
      </c>
      <c r="BY28" t="s" s="2">
        <v>106</v>
      </c>
      <c r="BZ28" t="s" s="2">
        <v>105</v>
      </c>
      <c r="CA28" t="s" s="2">
        <v>291</v>
      </c>
      <c r="CB28" s="10"/>
      <c r="CC28" s="10"/>
      <c r="CD28" s="10"/>
      <c r="CE28" s="10"/>
      <c r="CF28" s="10"/>
    </row>
    <row r="29" ht="13.65" customHeight="1">
      <c r="A29" s="5">
        <v>45483.603039976850</v>
      </c>
      <c r="B29" s="11"/>
      <c r="C29" t="s" s="7">
        <v>93</v>
      </c>
      <c r="D29" t="s" s="7">
        <v>93</v>
      </c>
      <c r="E29" s="12"/>
      <c r="F29" t="s" s="7">
        <v>292</v>
      </c>
      <c r="G29" t="s" s="8">
        <v>293</v>
      </c>
      <c r="H29" t="s" s="2">
        <v>90</v>
      </c>
      <c r="I29" t="s" s="2">
        <v>91</v>
      </c>
      <c r="J29" t="s" s="2">
        <v>146</v>
      </c>
      <c r="K29" t="s" s="2">
        <v>294</v>
      </c>
      <c r="L29" t="s" s="2">
        <v>94</v>
      </c>
      <c r="M29" t="s" s="2">
        <v>93</v>
      </c>
      <c r="N29" t="s" s="2">
        <v>94</v>
      </c>
      <c r="O29" t="s" s="2">
        <v>93</v>
      </c>
      <c r="P29" t="s" s="2">
        <v>93</v>
      </c>
      <c r="Q29" t="s" s="2">
        <v>93</v>
      </c>
      <c r="R29" t="s" s="2">
        <v>96</v>
      </c>
      <c r="S29" t="s" s="2">
        <v>96</v>
      </c>
      <c r="T29" t="s" s="2">
        <v>96</v>
      </c>
      <c r="U29" t="s" s="2">
        <v>96</v>
      </c>
      <c r="V29" t="s" s="2">
        <v>96</v>
      </c>
      <c r="W29" t="s" s="2">
        <v>155</v>
      </c>
      <c r="X29" t="s" s="2">
        <v>114</v>
      </c>
      <c r="Y29" s="10"/>
      <c r="Z29" t="s" s="2">
        <v>98</v>
      </c>
      <c r="AA29" t="s" s="2">
        <v>117</v>
      </c>
      <c r="AB29" t="s" s="2">
        <v>98</v>
      </c>
      <c r="AC29" t="s" s="2">
        <v>98</v>
      </c>
      <c r="AD29" t="s" s="2">
        <v>100</v>
      </c>
      <c r="AE29" t="s" s="2">
        <v>117</v>
      </c>
      <c r="AF29" t="s" s="2">
        <v>98</v>
      </c>
      <c r="AG29" t="s" s="2">
        <v>99</v>
      </c>
      <c r="AH29" t="s" s="2">
        <v>100</v>
      </c>
      <c r="AI29" t="s" s="2">
        <v>118</v>
      </c>
      <c r="AJ29" s="9">
        <v>2</v>
      </c>
      <c r="AK29" s="9">
        <v>1</v>
      </c>
      <c r="AL29" s="9">
        <v>2</v>
      </c>
      <c r="AM29" s="9">
        <v>3</v>
      </c>
      <c r="AN29" s="9">
        <v>6</v>
      </c>
      <c r="AO29" t="s" s="2">
        <v>101</v>
      </c>
      <c r="AP29" t="s" s="2">
        <v>101</v>
      </c>
      <c r="AQ29" t="s" s="2">
        <v>101</v>
      </c>
      <c r="AR29" t="s" s="2">
        <v>102</v>
      </c>
      <c r="AS29" t="s" s="2">
        <v>101</v>
      </c>
      <c r="AT29" s="9">
        <v>2</v>
      </c>
      <c r="AU29" s="9">
        <v>2</v>
      </c>
      <c r="AV29" s="9">
        <v>7</v>
      </c>
      <c r="AW29" s="9">
        <v>4</v>
      </c>
      <c r="AX29" t="s" s="2">
        <v>101</v>
      </c>
      <c r="AY29" t="s" s="2">
        <v>101</v>
      </c>
      <c r="AZ29" t="s" s="2">
        <v>101</v>
      </c>
      <c r="BA29" t="s" s="2">
        <v>102</v>
      </c>
      <c r="BB29" t="s" s="2">
        <v>103</v>
      </c>
      <c r="BC29" t="s" s="2">
        <v>104</v>
      </c>
      <c r="BD29" t="s" s="2">
        <v>104</v>
      </c>
      <c r="BE29" t="s" s="2">
        <v>104</v>
      </c>
      <c r="BF29" t="s" s="2">
        <v>104</v>
      </c>
      <c r="BG29" t="s" s="2">
        <v>103</v>
      </c>
      <c r="BH29" t="s" s="2">
        <v>104</v>
      </c>
      <c r="BI29" t="s" s="2">
        <v>104</v>
      </c>
      <c r="BJ29" t="s" s="2">
        <v>104</v>
      </c>
      <c r="BK29" t="s" s="2">
        <v>104</v>
      </c>
      <c r="BL29" t="s" s="2">
        <v>103</v>
      </c>
      <c r="BM29" t="s" s="2">
        <v>103</v>
      </c>
      <c r="BN29" t="s" s="2">
        <v>104</v>
      </c>
      <c r="BO29" t="s" s="2">
        <v>103</v>
      </c>
      <c r="BP29" t="s" s="2">
        <v>122</v>
      </c>
      <c r="BQ29" t="s" s="2">
        <v>104</v>
      </c>
      <c r="BR29" t="s" s="2">
        <v>104</v>
      </c>
      <c r="BS29" t="s" s="2">
        <v>103</v>
      </c>
      <c r="BT29" t="s" s="2">
        <v>122</v>
      </c>
      <c r="BU29" t="s" s="2">
        <v>103</v>
      </c>
      <c r="BV29" t="s" s="2">
        <v>104</v>
      </c>
      <c r="BW29" t="s" s="2">
        <v>105</v>
      </c>
      <c r="BX29" t="s" s="2">
        <v>106</v>
      </c>
      <c r="BY29" t="s" s="2">
        <v>106</v>
      </c>
      <c r="BZ29" t="s" s="2">
        <v>104</v>
      </c>
      <c r="CA29" s="9">
        <v>321727615</v>
      </c>
      <c r="CB29" s="10"/>
      <c r="CC29" s="10"/>
      <c r="CD29" s="10"/>
      <c r="CE29" s="10"/>
      <c r="CF29" s="10"/>
    </row>
    <row r="30" ht="211.65" customHeight="1">
      <c r="A30" s="5">
        <v>45483.631007789350</v>
      </c>
      <c r="B30" s="11"/>
      <c r="C30" t="s" s="7">
        <v>295</v>
      </c>
      <c r="D30" t="s" s="7">
        <v>296</v>
      </c>
      <c r="E30" s="12"/>
      <c r="F30" t="s" s="7">
        <v>297</v>
      </c>
      <c r="G30" t="s" s="8">
        <v>298</v>
      </c>
      <c r="H30" t="s" s="2">
        <v>129</v>
      </c>
      <c r="I30" t="s" s="2">
        <v>130</v>
      </c>
      <c r="J30" t="s" s="2">
        <v>146</v>
      </c>
      <c r="K30" t="s" s="2">
        <v>299</v>
      </c>
      <c r="L30" t="s" s="2">
        <v>94</v>
      </c>
      <c r="M30" t="s" s="2">
        <v>93</v>
      </c>
      <c r="N30" t="s" s="2">
        <v>93</v>
      </c>
      <c r="O30" t="s" s="2">
        <v>93</v>
      </c>
      <c r="P30" t="s" s="2">
        <v>93</v>
      </c>
      <c r="Q30" t="s" s="2">
        <v>93</v>
      </c>
      <c r="R30" t="s" s="2">
        <v>96</v>
      </c>
      <c r="S30" t="s" s="2">
        <v>96</v>
      </c>
      <c r="T30" t="s" s="2">
        <v>96</v>
      </c>
      <c r="U30" t="s" s="2">
        <v>96</v>
      </c>
      <c r="V30" t="s" s="2">
        <v>95</v>
      </c>
      <c r="W30" t="s" s="2">
        <v>155</v>
      </c>
      <c r="X30" t="s" s="2">
        <v>114</v>
      </c>
      <c r="Y30" t="s" s="4">
        <v>300</v>
      </c>
      <c r="Z30" t="s" s="2">
        <v>98</v>
      </c>
      <c r="AA30" t="s" s="2">
        <v>117</v>
      </c>
      <c r="AB30" t="s" s="2">
        <v>98</v>
      </c>
      <c r="AC30" t="s" s="2">
        <v>99</v>
      </c>
      <c r="AD30" t="s" s="2">
        <v>99</v>
      </c>
      <c r="AE30" t="s" s="2">
        <v>98</v>
      </c>
      <c r="AF30" t="s" s="2">
        <v>117</v>
      </c>
      <c r="AG30" t="s" s="2">
        <v>117</v>
      </c>
      <c r="AH30" t="s" s="2">
        <v>118</v>
      </c>
      <c r="AI30" t="s" s="2">
        <v>118</v>
      </c>
      <c r="AJ30" s="9">
        <v>5</v>
      </c>
      <c r="AK30" s="9">
        <v>3</v>
      </c>
      <c r="AL30" s="9">
        <v>0</v>
      </c>
      <c r="AM30" s="9">
        <v>7</v>
      </c>
      <c r="AN30" s="9">
        <v>2</v>
      </c>
      <c r="AO30" t="s" s="2">
        <v>132</v>
      </c>
      <c r="AP30" t="s" s="2">
        <v>102</v>
      </c>
      <c r="AQ30" t="s" s="2">
        <v>101</v>
      </c>
      <c r="AR30" t="s" s="2">
        <v>132</v>
      </c>
      <c r="AS30" t="s" s="2">
        <v>101</v>
      </c>
      <c r="AT30" s="9">
        <v>0</v>
      </c>
      <c r="AU30" s="9">
        <v>2</v>
      </c>
      <c r="AV30" s="9">
        <v>7</v>
      </c>
      <c r="AW30" s="9">
        <v>7</v>
      </c>
      <c r="AX30" t="s" s="2">
        <v>101</v>
      </c>
      <c r="AY30" t="s" s="2">
        <v>102</v>
      </c>
      <c r="AZ30" t="s" s="2">
        <v>102</v>
      </c>
      <c r="BA30" t="s" s="2">
        <v>102</v>
      </c>
      <c r="BB30" t="s" s="2">
        <v>104</v>
      </c>
      <c r="BC30" t="s" s="2">
        <v>105</v>
      </c>
      <c r="BD30" t="s" s="2">
        <v>105</v>
      </c>
      <c r="BE30" t="s" s="2">
        <v>103</v>
      </c>
      <c r="BF30" t="s" s="2">
        <v>104</v>
      </c>
      <c r="BG30" t="s" s="2">
        <v>103</v>
      </c>
      <c r="BH30" t="s" s="2">
        <v>104</v>
      </c>
      <c r="BI30" t="s" s="2">
        <v>105</v>
      </c>
      <c r="BJ30" t="s" s="2">
        <v>104</v>
      </c>
      <c r="BK30" t="s" s="2">
        <v>103</v>
      </c>
      <c r="BL30" t="s" s="2">
        <v>104</v>
      </c>
      <c r="BM30" t="s" s="2">
        <v>105</v>
      </c>
      <c r="BN30" t="s" s="2">
        <v>106</v>
      </c>
      <c r="BO30" t="s" s="2">
        <v>104</v>
      </c>
      <c r="BP30" t="s" s="2">
        <v>105</v>
      </c>
      <c r="BQ30" t="s" s="2">
        <v>103</v>
      </c>
      <c r="BR30" t="s" s="2">
        <v>104</v>
      </c>
      <c r="BS30" t="s" s="2">
        <v>104</v>
      </c>
      <c r="BT30" t="s" s="2">
        <v>104</v>
      </c>
      <c r="BU30" t="s" s="2">
        <v>103</v>
      </c>
      <c r="BV30" t="s" s="2">
        <v>122</v>
      </c>
      <c r="BW30" t="s" s="2">
        <v>104</v>
      </c>
      <c r="BX30" t="s" s="2">
        <v>106</v>
      </c>
      <c r="BY30" t="s" s="2">
        <v>106</v>
      </c>
      <c r="BZ30" t="s" s="2">
        <v>104</v>
      </c>
      <c r="CA30" s="9">
        <v>420027603</v>
      </c>
      <c r="CB30" t="s" s="2">
        <v>87</v>
      </c>
      <c r="CC30" s="9" cm="1">
        <f t="array" ref="CC30">245+181+133+112+107</f>
        <v>778</v>
      </c>
      <c r="CD30" s="9" cm="1">
        <f t="array" ref="CD30">434+189+155+154+127</f>
        <v>1059</v>
      </c>
      <c r="CE30" s="9" cm="1">
        <f t="array" ref="CE30">305+288+220+206+107</f>
        <v>1126</v>
      </c>
      <c r="CF30" s="9" cm="1">
        <f t="array" ref="CF30">AVERAGE(CB30:CE30)</f>
        <v>987.666666666667</v>
      </c>
    </row>
    <row r="31" ht="13.65" customHeight="1">
      <c r="A31" s="5">
        <v>45483.650371631942</v>
      </c>
      <c r="B31" s="11"/>
      <c r="C31" t="s" s="7">
        <v>301</v>
      </c>
      <c r="D31" t="s" s="7">
        <v>301</v>
      </c>
      <c r="E31" s="12"/>
      <c r="F31" t="s" s="7">
        <v>302</v>
      </c>
      <c r="G31" t="s" s="8">
        <v>89</v>
      </c>
      <c r="H31" t="s" s="2">
        <v>144</v>
      </c>
      <c r="I31" t="s" s="2">
        <v>145</v>
      </c>
      <c r="J31" t="s" s="2">
        <v>113</v>
      </c>
      <c r="K31" t="s" s="2">
        <v>110</v>
      </c>
      <c r="L31" t="s" s="2">
        <v>93</v>
      </c>
      <c r="M31" t="s" s="2">
        <v>93</v>
      </c>
      <c r="N31" t="s" s="2">
        <v>93</v>
      </c>
      <c r="O31" t="s" s="2">
        <v>93</v>
      </c>
      <c r="P31" t="s" s="2">
        <v>93</v>
      </c>
      <c r="Q31" t="s" s="2">
        <v>93</v>
      </c>
      <c r="R31" t="s" s="2">
        <v>95</v>
      </c>
      <c r="S31" t="s" s="2">
        <v>96</v>
      </c>
      <c r="T31" t="s" s="2">
        <v>96</v>
      </c>
      <c r="U31" t="s" s="2">
        <v>96</v>
      </c>
      <c r="V31" t="s" s="2">
        <v>95</v>
      </c>
      <c r="W31" t="s" s="2">
        <v>155</v>
      </c>
      <c r="X31" t="s" s="2">
        <v>155</v>
      </c>
      <c r="Y31" s="10"/>
      <c r="Z31" t="s" s="2">
        <v>117</v>
      </c>
      <c r="AA31" t="s" s="2">
        <v>100</v>
      </c>
      <c r="AB31" t="s" s="2">
        <v>117</v>
      </c>
      <c r="AC31" t="s" s="2">
        <v>100</v>
      </c>
      <c r="AD31" t="s" s="2">
        <v>100</v>
      </c>
      <c r="AE31" t="s" s="2">
        <v>99</v>
      </c>
      <c r="AF31" t="s" s="2">
        <v>117</v>
      </c>
      <c r="AG31" t="s" s="2">
        <v>100</v>
      </c>
      <c r="AH31" t="s" s="2">
        <v>100</v>
      </c>
      <c r="AI31" t="s" s="2">
        <v>118</v>
      </c>
      <c r="AJ31" s="9">
        <v>5</v>
      </c>
      <c r="AK31" s="9">
        <v>0</v>
      </c>
      <c r="AL31" s="9">
        <v>3</v>
      </c>
      <c r="AM31" s="9">
        <v>0</v>
      </c>
      <c r="AN31" s="9">
        <v>7</v>
      </c>
      <c r="AO31" t="s" s="2">
        <v>102</v>
      </c>
      <c r="AP31" t="s" s="2">
        <v>101</v>
      </c>
      <c r="AQ31" t="s" s="2">
        <v>101</v>
      </c>
      <c r="AR31" t="s" s="2">
        <v>101</v>
      </c>
      <c r="AS31" t="s" s="2">
        <v>101</v>
      </c>
      <c r="AT31" s="9">
        <v>2</v>
      </c>
      <c r="AU31" s="9">
        <v>1</v>
      </c>
      <c r="AV31" s="9">
        <v>5</v>
      </c>
      <c r="AW31" s="9">
        <v>0</v>
      </c>
      <c r="AX31" t="s" s="2">
        <v>101</v>
      </c>
      <c r="AY31" t="s" s="2">
        <v>101</v>
      </c>
      <c r="AZ31" t="s" s="2">
        <v>101</v>
      </c>
      <c r="BA31" t="s" s="2">
        <v>101</v>
      </c>
      <c r="BB31" t="s" s="2">
        <v>103</v>
      </c>
      <c r="BC31" t="s" s="2">
        <v>103</v>
      </c>
      <c r="BD31" t="s" s="2">
        <v>104</v>
      </c>
      <c r="BE31" t="s" s="2">
        <v>103</v>
      </c>
      <c r="BF31" t="s" s="2">
        <v>103</v>
      </c>
      <c r="BG31" t="s" s="2">
        <v>103</v>
      </c>
      <c r="BH31" t="s" s="2">
        <v>103</v>
      </c>
      <c r="BI31" t="s" s="2">
        <v>104</v>
      </c>
      <c r="BJ31" t="s" s="2">
        <v>103</v>
      </c>
      <c r="BK31" t="s" s="2">
        <v>103</v>
      </c>
      <c r="BL31" t="s" s="2">
        <v>103</v>
      </c>
      <c r="BM31" t="s" s="2">
        <v>104</v>
      </c>
      <c r="BN31" t="s" s="2">
        <v>104</v>
      </c>
      <c r="BO31" t="s" s="2">
        <v>103</v>
      </c>
      <c r="BP31" t="s" s="2">
        <v>104</v>
      </c>
      <c r="BQ31" t="s" s="2">
        <v>103</v>
      </c>
      <c r="BR31" t="s" s="2">
        <v>103</v>
      </c>
      <c r="BS31" t="s" s="2">
        <v>103</v>
      </c>
      <c r="BT31" t="s" s="2">
        <v>104</v>
      </c>
      <c r="BU31" t="s" s="2">
        <v>122</v>
      </c>
      <c r="BV31" t="s" s="2">
        <v>122</v>
      </c>
      <c r="BW31" t="s" s="2">
        <v>122</v>
      </c>
      <c r="BX31" t="s" s="2">
        <v>106</v>
      </c>
      <c r="BY31" t="s" s="2">
        <v>106</v>
      </c>
      <c r="BZ31" t="s" s="2">
        <v>104</v>
      </c>
      <c r="CA31" s="9">
        <v>1031428262</v>
      </c>
      <c r="CB31" s="10"/>
      <c r="CC31" s="10"/>
      <c r="CD31" s="10"/>
      <c r="CE31" s="10"/>
      <c r="CF31" s="10"/>
    </row>
    <row r="32" ht="46.65" customHeight="1">
      <c r="A32" s="5">
        <v>45483.680240335649</v>
      </c>
      <c r="B32" s="11"/>
      <c r="C32" t="s" s="7">
        <v>303</v>
      </c>
      <c r="D32" t="s" s="7">
        <v>303</v>
      </c>
      <c r="E32" s="12"/>
      <c r="F32" t="s" s="7">
        <v>142</v>
      </c>
      <c r="G32" t="s" s="8">
        <v>304</v>
      </c>
      <c r="H32" t="s" s="2">
        <v>144</v>
      </c>
      <c r="I32" t="s" s="2">
        <v>145</v>
      </c>
      <c r="J32" t="s" s="2">
        <v>146</v>
      </c>
      <c r="K32" t="s" s="4">
        <v>305</v>
      </c>
      <c r="L32" t="s" s="2">
        <v>94</v>
      </c>
      <c r="M32" t="s" s="2">
        <v>93</v>
      </c>
      <c r="N32" t="s" s="2">
        <v>94</v>
      </c>
      <c r="O32" t="s" s="2">
        <v>93</v>
      </c>
      <c r="P32" t="s" s="2">
        <v>93</v>
      </c>
      <c r="Q32" t="s" s="2">
        <v>93</v>
      </c>
      <c r="R32" t="s" s="2">
        <v>95</v>
      </c>
      <c r="S32" t="s" s="2">
        <v>171</v>
      </c>
      <c r="T32" t="s" s="2">
        <v>171</v>
      </c>
      <c r="U32" t="s" s="2">
        <v>95</v>
      </c>
      <c r="V32" t="s" s="2">
        <v>95</v>
      </c>
      <c r="W32" t="s" s="2">
        <v>114</v>
      </c>
      <c r="X32" t="s" s="2">
        <v>155</v>
      </c>
      <c r="Y32" t="s" s="4">
        <v>306</v>
      </c>
      <c r="Z32" t="s" s="2">
        <v>98</v>
      </c>
      <c r="AA32" t="s" s="2">
        <v>99</v>
      </c>
      <c r="AB32" t="s" s="2">
        <v>98</v>
      </c>
      <c r="AC32" t="s" s="2">
        <v>99</v>
      </c>
      <c r="AD32" t="s" s="2">
        <v>100</v>
      </c>
      <c r="AE32" t="s" s="2">
        <v>117</v>
      </c>
      <c r="AF32" t="s" s="2">
        <v>98</v>
      </c>
      <c r="AG32" t="s" s="2">
        <v>100</v>
      </c>
      <c r="AH32" t="s" s="2">
        <v>100</v>
      </c>
      <c r="AI32" t="s" s="2">
        <v>100</v>
      </c>
      <c r="AJ32" s="9">
        <v>4</v>
      </c>
      <c r="AK32" s="9">
        <v>5</v>
      </c>
      <c r="AL32" s="9">
        <v>5</v>
      </c>
      <c r="AM32" s="9">
        <v>6</v>
      </c>
      <c r="AN32" s="9">
        <v>4</v>
      </c>
      <c r="AO32" t="s" s="2">
        <v>101</v>
      </c>
      <c r="AP32" t="s" s="2">
        <v>102</v>
      </c>
      <c r="AQ32" t="s" s="2">
        <v>102</v>
      </c>
      <c r="AR32" t="s" s="2">
        <v>132</v>
      </c>
      <c r="AS32" t="s" s="2">
        <v>132</v>
      </c>
      <c r="AT32" s="9">
        <v>3</v>
      </c>
      <c r="AU32" s="9">
        <v>2</v>
      </c>
      <c r="AV32" s="9">
        <v>6</v>
      </c>
      <c r="AW32" s="9">
        <v>5</v>
      </c>
      <c r="AX32" t="s" s="2">
        <v>102</v>
      </c>
      <c r="AY32" t="s" s="2">
        <v>102</v>
      </c>
      <c r="AZ32" t="s" s="2">
        <v>102</v>
      </c>
      <c r="BA32" t="s" s="2">
        <v>121</v>
      </c>
      <c r="BB32" t="s" s="2">
        <v>122</v>
      </c>
      <c r="BC32" t="s" s="2">
        <v>122</v>
      </c>
      <c r="BD32" t="s" s="2">
        <v>122</v>
      </c>
      <c r="BE32" t="s" s="2">
        <v>103</v>
      </c>
      <c r="BF32" t="s" s="2">
        <v>103</v>
      </c>
      <c r="BG32" t="s" s="2">
        <v>122</v>
      </c>
      <c r="BH32" t="s" s="2">
        <v>103</v>
      </c>
      <c r="BI32" t="s" s="2">
        <v>104</v>
      </c>
      <c r="BJ32" t="s" s="2">
        <v>103</v>
      </c>
      <c r="BK32" t="s" s="2">
        <v>103</v>
      </c>
      <c r="BL32" t="s" s="2">
        <v>122</v>
      </c>
      <c r="BM32" t="s" s="2">
        <v>122</v>
      </c>
      <c r="BN32" t="s" s="2">
        <v>122</v>
      </c>
      <c r="BO32" t="s" s="2">
        <v>103</v>
      </c>
      <c r="BP32" t="s" s="2">
        <v>103</v>
      </c>
      <c r="BQ32" t="s" s="2">
        <v>122</v>
      </c>
      <c r="BR32" t="s" s="2">
        <v>122</v>
      </c>
      <c r="BS32" t="s" s="2">
        <v>103</v>
      </c>
      <c r="BT32" t="s" s="2">
        <v>103</v>
      </c>
      <c r="BU32" t="s" s="2">
        <v>103</v>
      </c>
      <c r="BV32" t="s" s="2">
        <v>122</v>
      </c>
      <c r="BW32" t="s" s="2">
        <v>122</v>
      </c>
      <c r="BX32" t="s" s="2">
        <v>106</v>
      </c>
      <c r="BY32" t="s" s="2">
        <v>106</v>
      </c>
      <c r="BZ32" t="s" s="2">
        <v>122</v>
      </c>
      <c r="CA32" s="9">
        <v>361727604</v>
      </c>
      <c r="CB32" t="s" s="2">
        <v>87</v>
      </c>
      <c r="CC32" s="9" cm="1">
        <f t="array" ref="CC32">333+255+180</f>
        <v>768</v>
      </c>
      <c r="CD32" s="9" cm="1">
        <f t="array" ref="CD32">543+430+192</f>
        <v>1165</v>
      </c>
      <c r="CE32" t="s" s="2">
        <v>87</v>
      </c>
      <c r="CF32" s="9" cm="1">
        <f t="array" ref="CF32">AVERAGE(CB32:CE32)</f>
        <v>966.5</v>
      </c>
    </row>
    <row r="33" ht="13.65" customHeight="1">
      <c r="A33" s="5">
        <v>45483.863208622686</v>
      </c>
      <c r="B33" s="11"/>
      <c r="C33" t="s" s="7">
        <v>307</v>
      </c>
      <c r="D33" t="s" s="7">
        <v>307</v>
      </c>
      <c r="E33" s="12"/>
      <c r="F33" t="s" s="7">
        <v>308</v>
      </c>
      <c r="G33" t="s" s="8">
        <v>309</v>
      </c>
      <c r="H33" t="s" s="2">
        <v>310</v>
      </c>
      <c r="I33" t="s" s="2">
        <v>311</v>
      </c>
      <c r="J33" t="s" s="2">
        <v>146</v>
      </c>
      <c r="K33" t="s" s="2">
        <v>312</v>
      </c>
      <c r="L33" t="s" s="2">
        <v>94</v>
      </c>
      <c r="M33" t="s" s="2">
        <v>93</v>
      </c>
      <c r="N33" t="s" s="2">
        <v>93</v>
      </c>
      <c r="O33" t="s" s="2">
        <v>94</v>
      </c>
      <c r="P33" t="s" s="2">
        <v>93</v>
      </c>
      <c r="Q33" t="s" s="2">
        <v>93</v>
      </c>
      <c r="R33" t="s" s="2">
        <v>96</v>
      </c>
      <c r="S33" t="s" s="2">
        <v>96</v>
      </c>
      <c r="T33" t="s" s="2">
        <v>96</v>
      </c>
      <c r="U33" t="s" s="2">
        <v>96</v>
      </c>
      <c r="V33" t="s" s="2">
        <v>96</v>
      </c>
      <c r="W33" t="s" s="2">
        <v>155</v>
      </c>
      <c r="X33" t="s" s="2">
        <v>114</v>
      </c>
      <c r="Y33" t="s" s="2">
        <v>313</v>
      </c>
      <c r="Z33" t="s" s="2">
        <v>117</v>
      </c>
      <c r="AA33" t="s" s="2">
        <v>100</v>
      </c>
      <c r="AB33" t="s" s="2">
        <v>99</v>
      </c>
      <c r="AC33" t="s" s="2">
        <v>100</v>
      </c>
      <c r="AD33" t="s" s="2">
        <v>100</v>
      </c>
      <c r="AE33" t="s" s="2">
        <v>100</v>
      </c>
      <c r="AF33" t="s" s="2">
        <v>100</v>
      </c>
      <c r="AG33" t="s" s="2">
        <v>100</v>
      </c>
      <c r="AH33" t="s" s="2">
        <v>100</v>
      </c>
      <c r="AI33" t="s" s="2">
        <v>100</v>
      </c>
      <c r="AJ33" s="9">
        <v>0</v>
      </c>
      <c r="AK33" s="9">
        <v>0</v>
      </c>
      <c r="AL33" s="9">
        <v>0</v>
      </c>
      <c r="AM33" s="9">
        <v>0</v>
      </c>
      <c r="AN33" s="9">
        <v>0</v>
      </c>
      <c r="AO33" t="s" s="2">
        <v>101</v>
      </c>
      <c r="AP33" t="s" s="2">
        <v>101</v>
      </c>
      <c r="AQ33" t="s" s="2">
        <v>101</v>
      </c>
      <c r="AR33" t="s" s="2">
        <v>101</v>
      </c>
      <c r="AS33" t="s" s="2">
        <v>101</v>
      </c>
      <c r="AT33" s="9">
        <v>0</v>
      </c>
      <c r="AU33" s="9">
        <v>0</v>
      </c>
      <c r="AV33" s="9">
        <v>3</v>
      </c>
      <c r="AW33" s="9">
        <v>0</v>
      </c>
      <c r="AX33" t="s" s="2">
        <v>101</v>
      </c>
      <c r="AY33" t="s" s="2">
        <v>101</v>
      </c>
      <c r="AZ33" t="s" s="2">
        <v>101</v>
      </c>
      <c r="BA33" t="s" s="2">
        <v>101</v>
      </c>
      <c r="BB33" t="s" s="2">
        <v>104</v>
      </c>
      <c r="BC33" t="s" s="2">
        <v>106</v>
      </c>
      <c r="BD33" t="s" s="2">
        <v>106</v>
      </c>
      <c r="BE33" t="s" s="2">
        <v>106</v>
      </c>
      <c r="BF33" t="s" s="2">
        <v>106</v>
      </c>
      <c r="BG33" t="s" s="2">
        <v>105</v>
      </c>
      <c r="BH33" t="s" s="2">
        <v>106</v>
      </c>
      <c r="BI33" t="s" s="2">
        <v>106</v>
      </c>
      <c r="BJ33" t="s" s="2">
        <v>106</v>
      </c>
      <c r="BK33" t="s" s="2">
        <v>106</v>
      </c>
      <c r="BL33" t="s" s="2">
        <v>106</v>
      </c>
      <c r="BM33" t="s" s="2">
        <v>106</v>
      </c>
      <c r="BN33" t="s" s="2">
        <v>106</v>
      </c>
      <c r="BO33" t="s" s="2">
        <v>106</v>
      </c>
      <c r="BP33" t="s" s="2">
        <v>106</v>
      </c>
      <c r="BQ33" t="s" s="2">
        <v>106</v>
      </c>
      <c r="BR33" t="s" s="2">
        <v>106</v>
      </c>
      <c r="BS33" t="s" s="2">
        <v>106</v>
      </c>
      <c r="BT33" t="s" s="2">
        <v>106</v>
      </c>
      <c r="BU33" t="s" s="2">
        <v>106</v>
      </c>
      <c r="BV33" t="s" s="2">
        <v>106</v>
      </c>
      <c r="BW33" t="s" s="2">
        <v>106</v>
      </c>
      <c r="BX33" t="s" s="2">
        <v>106</v>
      </c>
      <c r="BY33" t="s" s="2">
        <v>106</v>
      </c>
      <c r="BZ33" t="s" s="2">
        <v>106</v>
      </c>
      <c r="CA33" s="9">
        <v>113827207</v>
      </c>
      <c r="CB33" s="9">
        <v>2683</v>
      </c>
      <c r="CC33" s="9">
        <v>2898</v>
      </c>
      <c r="CD33" s="9">
        <v>3026</v>
      </c>
      <c r="CE33" t="s" s="2">
        <v>87</v>
      </c>
      <c r="CF33" s="9" cm="1">
        <f t="array" ref="CF33">AVERAGE(CB33:CE33)</f>
        <v>2869</v>
      </c>
    </row>
    <row r="34" ht="13.65" customHeight="1">
      <c r="A34" s="5">
        <v>45484.432426331019</v>
      </c>
      <c r="B34" s="11"/>
      <c r="C34" t="s" s="7">
        <v>314</v>
      </c>
      <c r="D34" t="s" s="7">
        <v>93</v>
      </c>
      <c r="E34" s="12"/>
      <c r="F34" t="s" s="7">
        <v>315</v>
      </c>
      <c r="G34" t="s" s="8">
        <v>316</v>
      </c>
      <c r="H34" t="s" s="2">
        <v>90</v>
      </c>
      <c r="I34" t="s" s="2">
        <v>91</v>
      </c>
      <c r="J34" t="s" s="2">
        <v>113</v>
      </c>
      <c r="K34" t="s" s="2">
        <v>199</v>
      </c>
      <c r="L34" t="s" s="2">
        <v>93</v>
      </c>
      <c r="M34" t="s" s="2">
        <v>93</v>
      </c>
      <c r="N34" t="s" s="2">
        <v>93</v>
      </c>
      <c r="O34" t="s" s="2">
        <v>94</v>
      </c>
      <c r="P34" t="s" s="2">
        <v>93</v>
      </c>
      <c r="Q34" t="s" s="2">
        <v>93</v>
      </c>
      <c r="R34" t="s" s="2">
        <v>96</v>
      </c>
      <c r="S34" t="s" s="2">
        <v>96</v>
      </c>
      <c r="T34" t="s" s="2">
        <v>95</v>
      </c>
      <c r="U34" t="s" s="2">
        <v>95</v>
      </c>
      <c r="V34" t="s" s="2">
        <v>171</v>
      </c>
      <c r="W34" t="s" s="2">
        <v>155</v>
      </c>
      <c r="X34" t="s" s="2">
        <v>114</v>
      </c>
      <c r="Y34" s="10"/>
      <c r="Z34" t="s" s="2">
        <v>117</v>
      </c>
      <c r="AA34" t="s" s="2">
        <v>100</v>
      </c>
      <c r="AB34" t="s" s="2">
        <v>98</v>
      </c>
      <c r="AC34" t="s" s="2">
        <v>100</v>
      </c>
      <c r="AD34" t="s" s="2">
        <v>100</v>
      </c>
      <c r="AE34" t="s" s="2">
        <v>117</v>
      </c>
      <c r="AF34" t="s" s="2">
        <v>117</v>
      </c>
      <c r="AG34" t="s" s="2">
        <v>100</v>
      </c>
      <c r="AH34" t="s" s="2">
        <v>118</v>
      </c>
      <c r="AI34" t="s" s="2">
        <v>117</v>
      </c>
      <c r="AJ34" s="9">
        <v>3</v>
      </c>
      <c r="AK34" s="9">
        <v>2</v>
      </c>
      <c r="AL34" s="9">
        <v>1</v>
      </c>
      <c r="AM34" s="9">
        <v>0</v>
      </c>
      <c r="AN34" s="9">
        <v>0</v>
      </c>
      <c r="AO34" t="s" s="2">
        <v>102</v>
      </c>
      <c r="AP34" t="s" s="2">
        <v>101</v>
      </c>
      <c r="AQ34" t="s" s="2">
        <v>101</v>
      </c>
      <c r="AR34" t="s" s="2">
        <v>101</v>
      </c>
      <c r="AS34" t="s" s="2">
        <v>101</v>
      </c>
      <c r="AT34" s="9">
        <v>3</v>
      </c>
      <c r="AU34" s="9">
        <v>1</v>
      </c>
      <c r="AV34" s="9">
        <v>3</v>
      </c>
      <c r="AW34" s="9">
        <v>0</v>
      </c>
      <c r="AX34" t="s" s="2">
        <v>101</v>
      </c>
      <c r="AY34" t="s" s="2">
        <v>101</v>
      </c>
      <c r="AZ34" t="s" s="2">
        <v>101</v>
      </c>
      <c r="BA34" t="s" s="2">
        <v>101</v>
      </c>
      <c r="BB34" t="s" s="2">
        <v>122</v>
      </c>
      <c r="BC34" t="s" s="2">
        <v>104</v>
      </c>
      <c r="BD34" t="s" s="2">
        <v>105</v>
      </c>
      <c r="BE34" t="s" s="2">
        <v>122</v>
      </c>
      <c r="BF34" t="s" s="2">
        <v>122</v>
      </c>
      <c r="BG34" t="s" s="2">
        <v>103</v>
      </c>
      <c r="BH34" t="s" s="2">
        <v>103</v>
      </c>
      <c r="BI34" t="s" s="2">
        <v>103</v>
      </c>
      <c r="BJ34" t="s" s="2">
        <v>105</v>
      </c>
      <c r="BK34" t="s" s="2">
        <v>104</v>
      </c>
      <c r="BL34" t="s" s="2">
        <v>104</v>
      </c>
      <c r="BM34" t="s" s="2">
        <v>105</v>
      </c>
      <c r="BN34" t="s" s="2">
        <v>106</v>
      </c>
      <c r="BO34" t="s" s="2">
        <v>103</v>
      </c>
      <c r="BP34" t="s" s="2">
        <v>104</v>
      </c>
      <c r="BQ34" t="s" s="2">
        <v>105</v>
      </c>
      <c r="BR34" t="s" s="2">
        <v>105</v>
      </c>
      <c r="BS34" t="s" s="2">
        <v>106</v>
      </c>
      <c r="BT34" t="s" s="2">
        <v>106</v>
      </c>
      <c r="BU34" t="s" s="2">
        <v>104</v>
      </c>
      <c r="BV34" t="s" s="2">
        <v>122</v>
      </c>
      <c r="BW34" t="s" s="2">
        <v>122</v>
      </c>
      <c r="BX34" t="s" s="2">
        <v>105</v>
      </c>
      <c r="BY34" t="s" s="2">
        <v>106</v>
      </c>
      <c r="BZ34" t="s" s="2">
        <v>106</v>
      </c>
      <c r="CA34" s="9">
        <v>433627616</v>
      </c>
      <c r="CB34" s="10"/>
      <c r="CC34" s="10"/>
      <c r="CD34" s="10"/>
      <c r="CE34" s="10"/>
      <c r="CF34" s="10"/>
    </row>
    <row r="35" ht="13.65" customHeight="1">
      <c r="A35" s="5">
        <v>45484.740113379630</v>
      </c>
      <c r="B35" s="11"/>
      <c r="C35" t="s" s="7">
        <v>317</v>
      </c>
      <c r="D35" t="s" s="7">
        <v>318</v>
      </c>
      <c r="E35" s="12"/>
      <c r="F35" t="s" s="7">
        <v>319</v>
      </c>
      <c r="G35" t="s" s="8">
        <v>320</v>
      </c>
      <c r="H35" t="s" s="2">
        <v>181</v>
      </c>
      <c r="I35" t="s" s="2">
        <v>182</v>
      </c>
      <c r="J35" t="s" s="2">
        <v>92</v>
      </c>
      <c r="K35" t="s" s="2">
        <v>110</v>
      </c>
      <c r="L35" t="s" s="2">
        <v>93</v>
      </c>
      <c r="M35" t="s" s="2">
        <v>93</v>
      </c>
      <c r="N35" t="s" s="2">
        <v>93</v>
      </c>
      <c r="O35" t="s" s="2">
        <v>93</v>
      </c>
      <c r="P35" t="s" s="2">
        <v>93</v>
      </c>
      <c r="Q35" t="s" s="2">
        <v>93</v>
      </c>
      <c r="R35" t="s" s="2">
        <v>95</v>
      </c>
      <c r="S35" t="s" s="2">
        <v>96</v>
      </c>
      <c r="T35" t="s" s="2">
        <v>96</v>
      </c>
      <c r="U35" t="s" s="2">
        <v>95</v>
      </c>
      <c r="V35" t="s" s="2">
        <v>95</v>
      </c>
      <c r="W35" t="s" s="2">
        <v>109</v>
      </c>
      <c r="X35" t="s" s="2">
        <v>109</v>
      </c>
      <c r="Y35" t="s" s="2">
        <v>321</v>
      </c>
      <c r="Z35" t="s" s="2">
        <v>98</v>
      </c>
      <c r="AA35" t="s" s="2">
        <v>99</v>
      </c>
      <c r="AB35" t="s" s="2">
        <v>98</v>
      </c>
      <c r="AC35" t="s" s="2">
        <v>118</v>
      </c>
      <c r="AD35" t="s" s="2">
        <v>100</v>
      </c>
      <c r="AE35" t="s" s="2">
        <v>98</v>
      </c>
      <c r="AF35" t="s" s="2">
        <v>98</v>
      </c>
      <c r="AG35" t="s" s="2">
        <v>117</v>
      </c>
      <c r="AH35" t="s" s="2">
        <v>118</v>
      </c>
      <c r="AI35" t="s" s="2">
        <v>98</v>
      </c>
      <c r="AJ35" s="9">
        <v>7</v>
      </c>
      <c r="AK35" s="9">
        <v>4</v>
      </c>
      <c r="AL35" s="9">
        <v>7</v>
      </c>
      <c r="AM35" s="9">
        <v>0</v>
      </c>
      <c r="AN35" s="9">
        <v>7</v>
      </c>
      <c r="AO35" t="s" s="2">
        <v>101</v>
      </c>
      <c r="AP35" t="s" s="2">
        <v>102</v>
      </c>
      <c r="AQ35" t="s" s="2">
        <v>132</v>
      </c>
      <c r="AR35" t="s" s="2">
        <v>101</v>
      </c>
      <c r="AS35" t="s" s="2">
        <v>102</v>
      </c>
      <c r="AT35" s="9">
        <v>5</v>
      </c>
      <c r="AU35" s="9">
        <v>6</v>
      </c>
      <c r="AV35" s="9">
        <v>0</v>
      </c>
      <c r="AW35" s="9">
        <v>2</v>
      </c>
      <c r="AX35" t="s" s="2">
        <v>101</v>
      </c>
      <c r="AY35" t="s" s="2">
        <v>102</v>
      </c>
      <c r="AZ35" t="s" s="2">
        <v>102</v>
      </c>
      <c r="BA35" t="s" s="2">
        <v>102</v>
      </c>
      <c r="BB35" t="s" s="2">
        <v>103</v>
      </c>
      <c r="BC35" t="s" s="2">
        <v>104</v>
      </c>
      <c r="BD35" t="s" s="2">
        <v>103</v>
      </c>
      <c r="BE35" t="s" s="2">
        <v>104</v>
      </c>
      <c r="BF35" t="s" s="2">
        <v>103</v>
      </c>
      <c r="BG35" t="s" s="2">
        <v>122</v>
      </c>
      <c r="BH35" t="s" s="2">
        <v>103</v>
      </c>
      <c r="BI35" t="s" s="2">
        <v>103</v>
      </c>
      <c r="BJ35" t="s" s="2">
        <v>122</v>
      </c>
      <c r="BK35" t="s" s="2">
        <v>122</v>
      </c>
      <c r="BL35" t="s" s="2">
        <v>104</v>
      </c>
      <c r="BM35" t="s" s="2">
        <v>104</v>
      </c>
      <c r="BN35" t="s" s="2">
        <v>104</v>
      </c>
      <c r="BO35" t="s" s="2">
        <v>103</v>
      </c>
      <c r="BP35" t="s" s="2">
        <v>103</v>
      </c>
      <c r="BQ35" t="s" s="2">
        <v>122</v>
      </c>
      <c r="BR35" t="s" s="2">
        <v>122</v>
      </c>
      <c r="BS35" t="s" s="2">
        <v>122</v>
      </c>
      <c r="BT35" t="s" s="2">
        <v>122</v>
      </c>
      <c r="BU35" t="s" s="2">
        <v>122</v>
      </c>
      <c r="BV35" t="s" s="2">
        <v>122</v>
      </c>
      <c r="BW35" t="s" s="2">
        <v>122</v>
      </c>
      <c r="BX35" t="s" s="2">
        <v>122</v>
      </c>
      <c r="BY35" t="s" s="2">
        <v>105</v>
      </c>
      <c r="BZ35" t="s" s="2">
        <v>104</v>
      </c>
      <c r="CA35" s="9">
        <v>81727693</v>
      </c>
      <c r="CB35" s="10"/>
      <c r="CC35" s="10"/>
      <c r="CD35" s="9">
        <v>210</v>
      </c>
      <c r="CE35" s="10"/>
      <c r="CF35" s="10"/>
    </row>
    <row r="36" ht="13.65" customHeight="1">
      <c r="A36" s="5">
        <v>45488.590129953707</v>
      </c>
      <c r="B36" s="11"/>
      <c r="C36" t="s" s="7">
        <v>93</v>
      </c>
      <c r="D36" t="s" s="7">
        <v>93</v>
      </c>
      <c r="E36" s="12"/>
      <c r="F36" t="s" s="7">
        <v>322</v>
      </c>
      <c r="G36" t="s" s="8">
        <v>323</v>
      </c>
      <c r="H36" t="s" s="2">
        <v>324</v>
      </c>
      <c r="I36" t="s" s="2">
        <v>325</v>
      </c>
      <c r="J36" t="s" s="2">
        <v>113</v>
      </c>
      <c r="K36" t="s" s="2">
        <v>110</v>
      </c>
      <c r="L36" t="s" s="2">
        <v>93</v>
      </c>
      <c r="M36" t="s" s="2">
        <v>93</v>
      </c>
      <c r="N36" t="s" s="2">
        <v>93</v>
      </c>
      <c r="O36" t="s" s="2">
        <v>94</v>
      </c>
      <c r="P36" t="s" s="2">
        <v>93</v>
      </c>
      <c r="Q36" t="s" s="2">
        <v>93</v>
      </c>
      <c r="R36" t="s" s="2">
        <v>95</v>
      </c>
      <c r="S36" t="s" s="2">
        <v>96</v>
      </c>
      <c r="T36" t="s" s="2">
        <v>96</v>
      </c>
      <c r="U36" t="s" s="2">
        <v>95</v>
      </c>
      <c r="V36" t="s" s="2">
        <v>95</v>
      </c>
      <c r="W36" t="s" s="2">
        <v>155</v>
      </c>
      <c r="X36" t="s" s="2">
        <v>114</v>
      </c>
      <c r="Y36" t="s" s="2">
        <v>110</v>
      </c>
      <c r="Z36" t="s" s="2">
        <v>98</v>
      </c>
      <c r="AA36" t="s" s="2">
        <v>99</v>
      </c>
      <c r="AB36" t="s" s="2">
        <v>98</v>
      </c>
      <c r="AC36" t="s" s="2">
        <v>100</v>
      </c>
      <c r="AD36" t="s" s="2">
        <v>99</v>
      </c>
      <c r="AE36" t="s" s="2">
        <v>98</v>
      </c>
      <c r="AF36" t="s" s="2">
        <v>98</v>
      </c>
      <c r="AG36" t="s" s="2">
        <v>100</v>
      </c>
      <c r="AH36" t="s" s="2">
        <v>100</v>
      </c>
      <c r="AI36" t="s" s="2">
        <v>100</v>
      </c>
      <c r="AJ36" s="9">
        <v>4</v>
      </c>
      <c r="AK36" s="9">
        <v>2</v>
      </c>
      <c r="AL36" s="9">
        <v>2</v>
      </c>
      <c r="AM36" s="9">
        <v>1</v>
      </c>
      <c r="AN36" s="9">
        <v>7</v>
      </c>
      <c r="AO36" t="s" s="2">
        <v>102</v>
      </c>
      <c r="AP36" t="s" s="2">
        <v>101</v>
      </c>
      <c r="AQ36" t="s" s="2">
        <v>101</v>
      </c>
      <c r="AR36" t="s" s="2">
        <v>101</v>
      </c>
      <c r="AS36" t="s" s="2">
        <v>102</v>
      </c>
      <c r="AT36" s="9">
        <v>2</v>
      </c>
      <c r="AU36" s="9">
        <v>6</v>
      </c>
      <c r="AV36" s="9">
        <v>7</v>
      </c>
      <c r="AW36" s="9">
        <v>1</v>
      </c>
      <c r="AX36" t="s" s="2">
        <v>101</v>
      </c>
      <c r="AY36" t="s" s="2">
        <v>101</v>
      </c>
      <c r="AZ36" t="s" s="2">
        <v>102</v>
      </c>
      <c r="BA36" t="s" s="2">
        <v>101</v>
      </c>
      <c r="BB36" t="s" s="2">
        <v>122</v>
      </c>
      <c r="BC36" t="s" s="2">
        <v>103</v>
      </c>
      <c r="BD36" t="s" s="2">
        <v>104</v>
      </c>
      <c r="BE36" t="s" s="2">
        <v>103</v>
      </c>
      <c r="BF36" t="s" s="2">
        <v>104</v>
      </c>
      <c r="BG36" t="s" s="2">
        <v>122</v>
      </c>
      <c r="BH36" t="s" s="2">
        <v>122</v>
      </c>
      <c r="BI36" t="s" s="2">
        <v>103</v>
      </c>
      <c r="BJ36" t="s" s="2">
        <v>122</v>
      </c>
      <c r="BK36" t="s" s="2">
        <v>103</v>
      </c>
      <c r="BL36" t="s" s="2">
        <v>122</v>
      </c>
      <c r="BM36" t="s" s="2">
        <v>103</v>
      </c>
      <c r="BN36" t="s" s="2">
        <v>104</v>
      </c>
      <c r="BO36" t="s" s="2">
        <v>103</v>
      </c>
      <c r="BP36" t="s" s="2">
        <v>103</v>
      </c>
      <c r="BQ36" t="s" s="2">
        <v>122</v>
      </c>
      <c r="BR36" t="s" s="2">
        <v>103</v>
      </c>
      <c r="BS36" t="s" s="2">
        <v>103</v>
      </c>
      <c r="BT36" t="s" s="2">
        <v>103</v>
      </c>
      <c r="BU36" t="s" s="2">
        <v>122</v>
      </c>
      <c r="BV36" t="s" s="2">
        <v>106</v>
      </c>
      <c r="BW36" t="s" s="2">
        <v>106</v>
      </c>
      <c r="BX36" t="s" s="2">
        <v>106</v>
      </c>
      <c r="BY36" t="s" s="2">
        <v>106</v>
      </c>
      <c r="BZ36" t="s" s="2">
        <v>105</v>
      </c>
      <c r="CA36" s="9">
        <v>672828210</v>
      </c>
      <c r="CB36" s="10"/>
      <c r="CC36" s="10"/>
      <c r="CD36" s="10"/>
      <c r="CE36" s="10"/>
      <c r="CF36" s="10"/>
    </row>
    <row r="37" ht="13.65" customHeight="1">
      <c r="A37" s="5">
        <v>45493.464063159721</v>
      </c>
      <c r="B37" s="11"/>
      <c r="C37" t="s" s="7">
        <v>303</v>
      </c>
      <c r="D37" t="s" s="7">
        <v>326</v>
      </c>
      <c r="E37" s="12"/>
      <c r="F37" t="s" s="7">
        <v>327</v>
      </c>
      <c r="G37" t="s" s="8">
        <v>328</v>
      </c>
      <c r="H37" t="s" s="2">
        <v>181</v>
      </c>
      <c r="I37" t="s" s="2">
        <v>182</v>
      </c>
      <c r="J37" t="s" s="2">
        <v>146</v>
      </c>
      <c r="K37" t="s" s="2">
        <v>329</v>
      </c>
      <c r="L37" t="s" s="2">
        <v>94</v>
      </c>
      <c r="M37" t="s" s="2">
        <v>93</v>
      </c>
      <c r="N37" t="s" s="2">
        <v>94</v>
      </c>
      <c r="O37" t="s" s="2">
        <v>94</v>
      </c>
      <c r="P37" t="s" s="2">
        <v>93</v>
      </c>
      <c r="Q37" t="s" s="2">
        <v>93</v>
      </c>
      <c r="R37" t="s" s="2">
        <v>95</v>
      </c>
      <c r="S37" t="s" s="2">
        <v>95</v>
      </c>
      <c r="T37" t="s" s="2">
        <v>95</v>
      </c>
      <c r="U37" t="s" s="2">
        <v>95</v>
      </c>
      <c r="V37" t="s" s="2">
        <v>96</v>
      </c>
      <c r="W37" t="s" s="2">
        <v>155</v>
      </c>
      <c r="X37" t="s" s="2">
        <v>114</v>
      </c>
      <c r="Y37" s="10"/>
      <c r="Z37" t="s" s="2">
        <v>117</v>
      </c>
      <c r="AA37" t="s" s="2">
        <v>100</v>
      </c>
      <c r="AB37" t="s" s="2">
        <v>98</v>
      </c>
      <c r="AC37" t="s" s="2">
        <v>100</v>
      </c>
      <c r="AD37" t="s" s="2">
        <v>100</v>
      </c>
      <c r="AE37" t="s" s="2">
        <v>117</v>
      </c>
      <c r="AF37" t="s" s="2">
        <v>99</v>
      </c>
      <c r="AG37" t="s" s="2">
        <v>99</v>
      </c>
      <c r="AH37" t="s" s="2">
        <v>100</v>
      </c>
      <c r="AI37" t="s" s="2">
        <v>99</v>
      </c>
      <c r="AJ37" s="9">
        <v>5</v>
      </c>
      <c r="AK37" s="9">
        <v>2</v>
      </c>
      <c r="AL37" s="9">
        <v>3</v>
      </c>
      <c r="AM37" s="9">
        <v>7</v>
      </c>
      <c r="AN37" s="9">
        <v>5</v>
      </c>
      <c r="AO37" t="s" s="2">
        <v>132</v>
      </c>
      <c r="AP37" t="s" s="2">
        <v>132</v>
      </c>
      <c r="AQ37" t="s" s="2">
        <v>119</v>
      </c>
      <c r="AR37" t="s" s="2">
        <v>120</v>
      </c>
      <c r="AS37" t="s" s="2">
        <v>121</v>
      </c>
      <c r="AT37" s="9">
        <v>5</v>
      </c>
      <c r="AU37" s="9">
        <v>6</v>
      </c>
      <c r="AV37" s="9">
        <v>6</v>
      </c>
      <c r="AW37" s="9">
        <v>6</v>
      </c>
      <c r="AX37" t="s" s="2">
        <v>132</v>
      </c>
      <c r="AY37" t="s" s="2">
        <v>119</v>
      </c>
      <c r="AZ37" t="s" s="2">
        <v>120</v>
      </c>
      <c r="BA37" t="s" s="2">
        <v>120</v>
      </c>
      <c r="BB37" t="s" s="2">
        <v>103</v>
      </c>
      <c r="BC37" t="s" s="2">
        <v>104</v>
      </c>
      <c r="BD37" t="s" s="2">
        <v>104</v>
      </c>
      <c r="BE37" t="s" s="2">
        <v>104</v>
      </c>
      <c r="BF37" t="s" s="2">
        <v>103</v>
      </c>
      <c r="BG37" t="s" s="2">
        <v>104</v>
      </c>
      <c r="BH37" t="s" s="2">
        <v>105</v>
      </c>
      <c r="BI37" t="s" s="2">
        <v>104</v>
      </c>
      <c r="BJ37" t="s" s="2">
        <v>103</v>
      </c>
      <c r="BK37" t="s" s="2">
        <v>104</v>
      </c>
      <c r="BL37" t="s" s="2">
        <v>105</v>
      </c>
      <c r="BM37" t="s" s="2">
        <v>104</v>
      </c>
      <c r="BN37" t="s" s="2">
        <v>105</v>
      </c>
      <c r="BO37" t="s" s="2">
        <v>105</v>
      </c>
      <c r="BP37" t="s" s="2">
        <v>104</v>
      </c>
      <c r="BQ37" t="s" s="2">
        <v>105</v>
      </c>
      <c r="BR37" t="s" s="2">
        <v>104</v>
      </c>
      <c r="BS37" t="s" s="2">
        <v>104</v>
      </c>
      <c r="BT37" t="s" s="2">
        <v>103</v>
      </c>
      <c r="BU37" t="s" s="2">
        <v>103</v>
      </c>
      <c r="BV37" t="s" s="2">
        <v>122</v>
      </c>
      <c r="BW37" t="s" s="2">
        <v>122</v>
      </c>
      <c r="BX37" t="s" s="2">
        <v>106</v>
      </c>
      <c r="BY37" t="s" s="2">
        <v>106</v>
      </c>
      <c r="BZ37" t="s" s="2">
        <v>104</v>
      </c>
      <c r="CA37" s="9">
        <v>3007272782</v>
      </c>
      <c r="CB37" s="10"/>
      <c r="CC37" s="10"/>
      <c r="CD37" s="10"/>
      <c r="CE37" s="10"/>
      <c r="CF37" s="10"/>
    </row>
    <row r="38" ht="13.65" customHeight="1">
      <c r="A38" s="5">
        <v>45583.748659178236</v>
      </c>
      <c r="B38" s="11"/>
      <c r="C38" t="s" s="7">
        <v>93</v>
      </c>
      <c r="D38" t="s" s="7">
        <v>93</v>
      </c>
      <c r="E38" s="12"/>
      <c r="F38" t="s" s="7">
        <v>330</v>
      </c>
      <c r="G38" t="s" s="8">
        <v>331</v>
      </c>
      <c r="H38" t="s" s="2">
        <v>144</v>
      </c>
      <c r="I38" t="s" s="2">
        <v>145</v>
      </c>
      <c r="J38" t="s" s="2">
        <v>113</v>
      </c>
      <c r="K38" t="s" s="2">
        <v>110</v>
      </c>
      <c r="L38" t="s" s="2">
        <v>93</v>
      </c>
      <c r="M38" t="s" s="2">
        <v>93</v>
      </c>
      <c r="N38" t="s" s="2">
        <v>93</v>
      </c>
      <c r="O38" t="s" s="2">
        <v>94</v>
      </c>
      <c r="P38" t="s" s="2">
        <v>93</v>
      </c>
      <c r="Q38" t="s" s="2">
        <v>93</v>
      </c>
      <c r="R38" t="s" s="2">
        <v>96</v>
      </c>
      <c r="S38" t="s" s="2">
        <v>96</v>
      </c>
      <c r="T38" t="s" s="2">
        <v>96</v>
      </c>
      <c r="U38" t="s" s="2">
        <v>96</v>
      </c>
      <c r="V38" t="s" s="2">
        <v>96</v>
      </c>
      <c r="W38" t="s" s="2">
        <v>114</v>
      </c>
      <c r="X38" t="s" s="2">
        <v>114</v>
      </c>
      <c r="Y38" s="10"/>
      <c r="Z38" t="s" s="2">
        <v>98</v>
      </c>
      <c r="AA38" t="s" s="2">
        <v>117</v>
      </c>
      <c r="AB38" t="s" s="2">
        <v>98</v>
      </c>
      <c r="AC38" t="s" s="2">
        <v>100</v>
      </c>
      <c r="AD38" t="s" s="2">
        <v>100</v>
      </c>
      <c r="AE38" t="s" s="2">
        <v>98</v>
      </c>
      <c r="AF38" t="s" s="2">
        <v>98</v>
      </c>
      <c r="AG38" t="s" s="2">
        <v>117</v>
      </c>
      <c r="AH38" t="s" s="2">
        <v>118</v>
      </c>
      <c r="AI38" t="s" s="2">
        <v>118</v>
      </c>
      <c r="AJ38" s="9">
        <v>6</v>
      </c>
      <c r="AK38" s="9">
        <v>5</v>
      </c>
      <c r="AL38" s="9">
        <v>5</v>
      </c>
      <c r="AM38" s="9">
        <v>6</v>
      </c>
      <c r="AN38" s="9">
        <v>7</v>
      </c>
      <c r="AO38" t="s" s="2">
        <v>121</v>
      </c>
      <c r="AP38" t="s" s="2">
        <v>102</v>
      </c>
      <c r="AQ38" t="s" s="2">
        <v>121</v>
      </c>
      <c r="AR38" t="s" s="2">
        <v>102</v>
      </c>
      <c r="AS38" t="s" s="2">
        <v>132</v>
      </c>
      <c r="AT38" s="9">
        <v>3</v>
      </c>
      <c r="AU38" s="9">
        <v>4</v>
      </c>
      <c r="AV38" s="9">
        <v>7</v>
      </c>
      <c r="AW38" s="9">
        <v>5</v>
      </c>
      <c r="AX38" t="s" s="2">
        <v>101</v>
      </c>
      <c r="AY38" t="s" s="2">
        <v>102</v>
      </c>
      <c r="AZ38" t="s" s="2">
        <v>132</v>
      </c>
      <c r="BA38" t="s" s="2">
        <v>132</v>
      </c>
      <c r="BB38" t="s" s="2">
        <v>103</v>
      </c>
      <c r="BC38" t="s" s="2">
        <v>103</v>
      </c>
      <c r="BD38" t="s" s="2">
        <v>103</v>
      </c>
      <c r="BE38" t="s" s="2">
        <v>103</v>
      </c>
      <c r="BF38" t="s" s="2">
        <v>103</v>
      </c>
      <c r="BG38" t="s" s="2">
        <v>103</v>
      </c>
      <c r="BH38" t="s" s="2">
        <v>103</v>
      </c>
      <c r="BI38" t="s" s="2">
        <v>103</v>
      </c>
      <c r="BJ38" t="s" s="2">
        <v>103</v>
      </c>
      <c r="BK38" t="s" s="2">
        <v>122</v>
      </c>
      <c r="BL38" t="s" s="2">
        <v>103</v>
      </c>
      <c r="BM38" t="s" s="2">
        <v>103</v>
      </c>
      <c r="BN38" t="s" s="2">
        <v>104</v>
      </c>
      <c r="BO38" t="s" s="2">
        <v>103</v>
      </c>
      <c r="BP38" t="s" s="2">
        <v>104</v>
      </c>
      <c r="BQ38" t="s" s="2">
        <v>122</v>
      </c>
      <c r="BR38" t="s" s="2">
        <v>103</v>
      </c>
      <c r="BS38" t="s" s="2">
        <v>122</v>
      </c>
      <c r="BT38" t="s" s="2">
        <v>122</v>
      </c>
      <c r="BU38" t="s" s="2">
        <v>103</v>
      </c>
      <c r="BV38" t="s" s="2">
        <v>122</v>
      </c>
      <c r="BW38" t="s" s="2">
        <v>122</v>
      </c>
      <c r="BX38" t="s" s="2">
        <v>106</v>
      </c>
      <c r="BY38" t="s" s="2">
        <v>106</v>
      </c>
      <c r="BZ38" t="s" s="2">
        <v>104</v>
      </c>
      <c r="CA38" s="9">
        <v>51327502</v>
      </c>
      <c r="CB38" s="10"/>
      <c r="CC38" s="10"/>
      <c r="CD38" s="10"/>
      <c r="CE38" s="10"/>
      <c r="CF38" s="10"/>
    </row>
    <row r="39" ht="13.65" customHeight="1">
      <c r="A39" s="5">
        <v>45583.839191747684</v>
      </c>
      <c r="B39" s="11"/>
      <c r="C39" t="s" s="7">
        <v>93</v>
      </c>
      <c r="D39" t="s" s="7">
        <v>93</v>
      </c>
      <c r="E39" s="12"/>
      <c r="F39" t="s" s="7">
        <v>332</v>
      </c>
      <c r="G39" t="s" s="8">
        <v>333</v>
      </c>
      <c r="H39" t="s" s="2">
        <v>144</v>
      </c>
      <c r="I39" t="s" s="2">
        <v>145</v>
      </c>
      <c r="J39" t="s" s="2">
        <v>146</v>
      </c>
      <c r="K39" t="s" s="2">
        <v>334</v>
      </c>
      <c r="L39" t="s" s="2">
        <v>93</v>
      </c>
      <c r="M39" t="s" s="2">
        <v>93</v>
      </c>
      <c r="N39" t="s" s="2">
        <v>93</v>
      </c>
      <c r="O39" t="s" s="2">
        <v>93</v>
      </c>
      <c r="P39" t="s" s="2">
        <v>93</v>
      </c>
      <c r="Q39" t="s" s="2">
        <v>93</v>
      </c>
      <c r="R39" t="s" s="2">
        <v>95</v>
      </c>
      <c r="S39" t="s" s="2">
        <v>95</v>
      </c>
      <c r="T39" t="s" s="2">
        <v>96</v>
      </c>
      <c r="U39" t="s" s="2">
        <v>95</v>
      </c>
      <c r="V39" t="s" s="2">
        <v>95</v>
      </c>
      <c r="W39" t="s" s="2">
        <v>114</v>
      </c>
      <c r="X39" t="s" s="2">
        <v>114</v>
      </c>
      <c r="Y39" t="s" s="2">
        <v>335</v>
      </c>
      <c r="Z39" t="s" s="2">
        <v>98</v>
      </c>
      <c r="AA39" t="s" s="2">
        <v>118</v>
      </c>
      <c r="AB39" t="s" s="2">
        <v>98</v>
      </c>
      <c r="AC39" t="s" s="2">
        <v>99</v>
      </c>
      <c r="AD39" t="s" s="2">
        <v>118</v>
      </c>
      <c r="AE39" t="s" s="2">
        <v>98</v>
      </c>
      <c r="AF39" t="s" s="2">
        <v>98</v>
      </c>
      <c r="AG39" t="s" s="2">
        <v>118</v>
      </c>
      <c r="AH39" t="s" s="2">
        <v>118</v>
      </c>
      <c r="AI39" t="s" s="2">
        <v>118</v>
      </c>
      <c r="AJ39" s="9">
        <v>4</v>
      </c>
      <c r="AK39" s="9">
        <v>3</v>
      </c>
      <c r="AL39" s="9">
        <v>4</v>
      </c>
      <c r="AM39" s="9">
        <v>7</v>
      </c>
      <c r="AN39" s="9">
        <v>3</v>
      </c>
      <c r="AO39" t="s" s="2">
        <v>102</v>
      </c>
      <c r="AP39" t="s" s="2">
        <v>102</v>
      </c>
      <c r="AQ39" t="s" s="2">
        <v>102</v>
      </c>
      <c r="AR39" t="s" s="2">
        <v>119</v>
      </c>
      <c r="AS39" t="s" s="2">
        <v>101</v>
      </c>
      <c r="AT39" s="9">
        <v>5</v>
      </c>
      <c r="AU39" s="9">
        <v>3</v>
      </c>
      <c r="AV39" s="9">
        <v>4</v>
      </c>
      <c r="AW39" s="9">
        <v>4</v>
      </c>
      <c r="AX39" t="s" s="2">
        <v>132</v>
      </c>
      <c r="AY39" t="s" s="2">
        <v>102</v>
      </c>
      <c r="AZ39" t="s" s="2">
        <v>132</v>
      </c>
      <c r="BA39" t="s" s="2">
        <v>121</v>
      </c>
      <c r="BB39" t="s" s="2">
        <v>104</v>
      </c>
      <c r="BC39" t="s" s="2">
        <v>104</v>
      </c>
      <c r="BD39" t="s" s="2">
        <v>104</v>
      </c>
      <c r="BE39" t="s" s="2">
        <v>105</v>
      </c>
      <c r="BF39" t="s" s="2">
        <v>103</v>
      </c>
      <c r="BG39" t="s" s="2">
        <v>103</v>
      </c>
      <c r="BH39" t="s" s="2">
        <v>104</v>
      </c>
      <c r="BI39" t="s" s="2">
        <v>104</v>
      </c>
      <c r="BJ39" t="s" s="2">
        <v>105</v>
      </c>
      <c r="BK39" t="s" s="2">
        <v>104</v>
      </c>
      <c r="BL39" t="s" s="2">
        <v>104</v>
      </c>
      <c r="BM39" t="s" s="2">
        <v>105</v>
      </c>
      <c r="BN39" t="s" s="2">
        <v>105</v>
      </c>
      <c r="BO39" t="s" s="2">
        <v>105</v>
      </c>
      <c r="BP39" t="s" s="2">
        <v>105</v>
      </c>
      <c r="BQ39" t="s" s="2">
        <v>103</v>
      </c>
      <c r="BR39" t="s" s="2">
        <v>104</v>
      </c>
      <c r="BS39" t="s" s="2">
        <v>104</v>
      </c>
      <c r="BT39" t="s" s="2">
        <v>105</v>
      </c>
      <c r="BU39" t="s" s="2">
        <v>104</v>
      </c>
      <c r="BV39" t="s" s="2">
        <v>103</v>
      </c>
      <c r="BW39" t="s" s="2">
        <v>122</v>
      </c>
      <c r="BX39" t="s" s="2">
        <v>105</v>
      </c>
      <c r="BY39" t="s" s="2">
        <v>106</v>
      </c>
      <c r="BZ39" t="s" s="2">
        <v>103</v>
      </c>
      <c r="CA39" t="s" s="2">
        <v>336</v>
      </c>
      <c r="CB39" s="9" cm="1">
        <f t="array" ref="CB39">137+37</f>
        <v>174</v>
      </c>
      <c r="CC39" s="9" cm="1">
        <f t="array" ref="CC39">59+22</f>
        <v>81</v>
      </c>
      <c r="CD39" s="9" cm="1">
        <f t="array" ref="CD39">84+40</f>
        <v>124</v>
      </c>
      <c r="CE39" s="9" cm="1">
        <f t="array" ref="CE39">159+32</f>
        <v>191</v>
      </c>
      <c r="CF39" s="9" cm="1">
        <f t="array" ref="CF39">AVERAGE(CB39:CE39)</f>
        <v>142.5</v>
      </c>
    </row>
    <row r="40" ht="13.65" customHeight="1">
      <c r="A40" s="5">
        <v>45584.586853298606</v>
      </c>
      <c r="B40" s="11"/>
      <c r="C40" t="s" s="7">
        <v>93</v>
      </c>
      <c r="D40" t="s" s="7">
        <v>337</v>
      </c>
      <c r="E40" s="12"/>
      <c r="F40" t="s" s="7">
        <v>338</v>
      </c>
      <c r="G40" t="s" s="8">
        <v>339</v>
      </c>
      <c r="H40" t="s" s="2">
        <v>310</v>
      </c>
      <c r="I40" t="s" s="2">
        <v>311</v>
      </c>
      <c r="J40" t="s" s="2">
        <v>146</v>
      </c>
      <c r="K40" t="s" s="2">
        <v>340</v>
      </c>
      <c r="L40" t="s" s="2">
        <v>94</v>
      </c>
      <c r="M40" t="s" s="2">
        <v>93</v>
      </c>
      <c r="N40" t="s" s="2">
        <v>93</v>
      </c>
      <c r="O40" t="s" s="2">
        <v>93</v>
      </c>
      <c r="P40" t="s" s="2">
        <v>93</v>
      </c>
      <c r="Q40" t="s" s="2">
        <v>93</v>
      </c>
      <c r="R40" t="s" s="2">
        <v>341</v>
      </c>
      <c r="S40" t="s" s="2">
        <v>341</v>
      </c>
      <c r="T40" t="s" s="2">
        <v>341</v>
      </c>
      <c r="U40" t="s" s="2">
        <v>341</v>
      </c>
      <c r="V40" t="s" s="2">
        <v>171</v>
      </c>
      <c r="W40" t="s" s="2">
        <v>109</v>
      </c>
      <c r="X40" t="s" s="2">
        <v>114</v>
      </c>
      <c r="Y40" s="10"/>
      <c r="Z40" t="s" s="2">
        <v>98</v>
      </c>
      <c r="AA40" t="s" s="2">
        <v>117</v>
      </c>
      <c r="AB40" t="s" s="2">
        <v>98</v>
      </c>
      <c r="AC40" t="s" s="2">
        <v>100</v>
      </c>
      <c r="AD40" t="s" s="2">
        <v>100</v>
      </c>
      <c r="AE40" t="s" s="2">
        <v>99</v>
      </c>
      <c r="AF40" t="s" s="2">
        <v>99</v>
      </c>
      <c r="AG40" t="s" s="2">
        <v>99</v>
      </c>
      <c r="AH40" t="s" s="2">
        <v>100</v>
      </c>
      <c r="AI40" t="s" s="2">
        <v>100</v>
      </c>
      <c r="AJ40" s="9">
        <v>3</v>
      </c>
      <c r="AK40" s="9">
        <v>4</v>
      </c>
      <c r="AL40" s="9">
        <v>4</v>
      </c>
      <c r="AM40" s="9">
        <v>7</v>
      </c>
      <c r="AN40" s="9">
        <v>7</v>
      </c>
      <c r="AO40" t="s" s="2">
        <v>101</v>
      </c>
      <c r="AP40" t="s" s="2">
        <v>101</v>
      </c>
      <c r="AQ40" t="s" s="2">
        <v>101</v>
      </c>
      <c r="AR40" t="s" s="2">
        <v>101</v>
      </c>
      <c r="AS40" t="s" s="2">
        <v>101</v>
      </c>
      <c r="AT40" s="9">
        <v>1</v>
      </c>
      <c r="AU40" s="9">
        <v>2</v>
      </c>
      <c r="AV40" s="9">
        <v>4</v>
      </c>
      <c r="AW40" s="9">
        <v>4</v>
      </c>
      <c r="AX40" t="s" s="2">
        <v>101</v>
      </c>
      <c r="AY40" t="s" s="2">
        <v>101</v>
      </c>
      <c r="AZ40" t="s" s="2">
        <v>101</v>
      </c>
      <c r="BA40" t="s" s="2">
        <v>101</v>
      </c>
      <c r="BB40" t="s" s="2">
        <v>103</v>
      </c>
      <c r="BC40" t="s" s="2">
        <v>105</v>
      </c>
      <c r="BD40" t="s" s="2">
        <v>105</v>
      </c>
      <c r="BE40" t="s" s="2">
        <v>104</v>
      </c>
      <c r="BF40" t="s" s="2">
        <v>105</v>
      </c>
      <c r="BG40" t="s" s="2">
        <v>104</v>
      </c>
      <c r="BH40" t="s" s="2">
        <v>105</v>
      </c>
      <c r="BI40" t="s" s="2">
        <v>105</v>
      </c>
      <c r="BJ40" t="s" s="2">
        <v>105</v>
      </c>
      <c r="BK40" t="s" s="2">
        <v>105</v>
      </c>
      <c r="BL40" t="s" s="2">
        <v>104</v>
      </c>
      <c r="BM40" t="s" s="2">
        <v>104</v>
      </c>
      <c r="BN40" t="s" s="2">
        <v>104</v>
      </c>
      <c r="BO40" t="s" s="2">
        <v>104</v>
      </c>
      <c r="BP40" t="s" s="2">
        <v>104</v>
      </c>
      <c r="BQ40" t="s" s="2">
        <v>104</v>
      </c>
      <c r="BR40" t="s" s="2">
        <v>104</v>
      </c>
      <c r="BS40" t="s" s="2">
        <v>104</v>
      </c>
      <c r="BT40" t="s" s="2">
        <v>104</v>
      </c>
      <c r="BU40" t="s" s="2">
        <v>104</v>
      </c>
      <c r="BV40" t="s" s="2">
        <v>122</v>
      </c>
      <c r="BW40" t="s" s="2">
        <v>122</v>
      </c>
      <c r="BX40" t="s" s="2">
        <v>106</v>
      </c>
      <c r="BY40" t="s" s="2">
        <v>106</v>
      </c>
      <c r="BZ40" t="s" s="2">
        <v>106</v>
      </c>
      <c r="CA40" s="9">
        <v>302627607</v>
      </c>
      <c r="CB40" s="10"/>
      <c r="CC40" s="10"/>
      <c r="CD40" s="10"/>
      <c r="CE40" s="10"/>
      <c r="CF40" s="10"/>
    </row>
    <row r="41" ht="13.65" customHeight="1">
      <c r="A41" s="5">
        <v>45585.562540023151</v>
      </c>
      <c r="B41" s="11"/>
      <c r="C41" t="s" s="7">
        <v>93</v>
      </c>
      <c r="D41" t="s" s="7">
        <v>342</v>
      </c>
      <c r="E41" s="12"/>
      <c r="F41" t="s" s="7">
        <v>343</v>
      </c>
      <c r="G41" t="s" s="8">
        <v>344</v>
      </c>
      <c r="H41" t="s" s="2">
        <v>324</v>
      </c>
      <c r="I41" t="s" s="2">
        <v>325</v>
      </c>
      <c r="J41" t="s" s="2">
        <v>113</v>
      </c>
      <c r="K41" t="s" s="2">
        <v>110</v>
      </c>
      <c r="L41" t="s" s="2">
        <v>93</v>
      </c>
      <c r="M41" t="s" s="2">
        <v>93</v>
      </c>
      <c r="N41" t="s" s="2">
        <v>93</v>
      </c>
      <c r="O41" t="s" s="2">
        <v>94</v>
      </c>
      <c r="P41" t="s" s="2">
        <v>93</v>
      </c>
      <c r="Q41" t="s" s="2">
        <v>93</v>
      </c>
      <c r="R41" t="s" s="2">
        <v>171</v>
      </c>
      <c r="S41" t="s" s="2">
        <v>96</v>
      </c>
      <c r="T41" t="s" s="2">
        <v>96</v>
      </c>
      <c r="U41" t="s" s="2">
        <v>95</v>
      </c>
      <c r="V41" t="s" s="2">
        <v>95</v>
      </c>
      <c r="W41" t="s" s="2">
        <v>155</v>
      </c>
      <c r="X41" t="s" s="2">
        <v>114</v>
      </c>
      <c r="Y41" s="10"/>
      <c r="Z41" t="s" s="2">
        <v>117</v>
      </c>
      <c r="AA41" t="s" s="2">
        <v>99</v>
      </c>
      <c r="AB41" t="s" s="2">
        <v>98</v>
      </c>
      <c r="AC41" t="s" s="2">
        <v>100</v>
      </c>
      <c r="AD41" t="s" s="2">
        <v>99</v>
      </c>
      <c r="AE41" t="s" s="2">
        <v>117</v>
      </c>
      <c r="AF41" t="s" s="2">
        <v>117</v>
      </c>
      <c r="AG41" t="s" s="2">
        <v>100</v>
      </c>
      <c r="AH41" t="s" s="2">
        <v>100</v>
      </c>
      <c r="AI41" t="s" s="2">
        <v>100</v>
      </c>
      <c r="AJ41" s="9">
        <v>5</v>
      </c>
      <c r="AK41" s="9">
        <v>3</v>
      </c>
      <c r="AL41" s="9">
        <v>3</v>
      </c>
      <c r="AM41" s="9">
        <v>0</v>
      </c>
      <c r="AN41" s="9">
        <v>3</v>
      </c>
      <c r="AO41" t="s" s="2">
        <v>101</v>
      </c>
      <c r="AP41" t="s" s="2">
        <v>101</v>
      </c>
      <c r="AQ41" t="s" s="2">
        <v>101</v>
      </c>
      <c r="AR41" t="s" s="2">
        <v>101</v>
      </c>
      <c r="AS41" t="s" s="2">
        <v>102</v>
      </c>
      <c r="AT41" s="9">
        <v>3</v>
      </c>
      <c r="AU41" s="9">
        <v>1</v>
      </c>
      <c r="AV41" s="9">
        <v>7</v>
      </c>
      <c r="AW41" s="9">
        <v>2</v>
      </c>
      <c r="AX41" t="s" s="2">
        <v>101</v>
      </c>
      <c r="AY41" t="s" s="2">
        <v>101</v>
      </c>
      <c r="AZ41" t="s" s="2">
        <v>102</v>
      </c>
      <c r="BA41" t="s" s="2">
        <v>102</v>
      </c>
      <c r="BB41" t="s" s="2">
        <v>122</v>
      </c>
      <c r="BC41" t="s" s="2">
        <v>104</v>
      </c>
      <c r="BD41" t="s" s="2">
        <v>104</v>
      </c>
      <c r="BE41" t="s" s="2">
        <v>103</v>
      </c>
      <c r="BF41" t="s" s="2">
        <v>103</v>
      </c>
      <c r="BG41" t="s" s="2">
        <v>122</v>
      </c>
      <c r="BH41" t="s" s="2">
        <v>103</v>
      </c>
      <c r="BI41" t="s" s="2">
        <v>104</v>
      </c>
      <c r="BJ41" t="s" s="2">
        <v>103</v>
      </c>
      <c r="BK41" t="s" s="2">
        <v>122</v>
      </c>
      <c r="BL41" t="s" s="2">
        <v>122</v>
      </c>
      <c r="BM41" t="s" s="2">
        <v>104</v>
      </c>
      <c r="BN41" t="s" s="2">
        <v>105</v>
      </c>
      <c r="BO41" t="s" s="2">
        <v>103</v>
      </c>
      <c r="BP41" t="s" s="2">
        <v>103</v>
      </c>
      <c r="BQ41" t="s" s="2">
        <v>122</v>
      </c>
      <c r="BR41" t="s" s="2">
        <v>103</v>
      </c>
      <c r="BS41" t="s" s="2">
        <v>103</v>
      </c>
      <c r="BT41" t="s" s="2">
        <v>103</v>
      </c>
      <c r="BU41" t="s" s="2">
        <v>103</v>
      </c>
      <c r="BV41" t="s" s="2">
        <v>106</v>
      </c>
      <c r="BW41" t="s" s="2">
        <v>106</v>
      </c>
      <c r="BX41" t="s" s="2">
        <v>106</v>
      </c>
      <c r="BY41" t="s" s="2">
        <v>106</v>
      </c>
      <c r="BZ41" t="s" s="2">
        <v>105</v>
      </c>
      <c r="CA41" s="9">
        <v>672828210</v>
      </c>
      <c r="CB41" s="10"/>
      <c r="CC41" s="10"/>
      <c r="CD41" s="10"/>
      <c r="CE41" s="10"/>
      <c r="CF41" s="10"/>
    </row>
    <row r="42" ht="13.65" customHeight="1">
      <c r="A42" s="5">
        <v>45587.685891099536</v>
      </c>
      <c r="B42" s="11"/>
      <c r="C42" t="s" s="7">
        <v>93</v>
      </c>
      <c r="D42" t="s" s="7">
        <v>345</v>
      </c>
      <c r="E42" s="12"/>
      <c r="F42" t="s" s="7">
        <v>327</v>
      </c>
      <c r="G42" t="s" s="8">
        <v>346</v>
      </c>
      <c r="H42" t="s" s="2">
        <v>310</v>
      </c>
      <c r="I42" t="s" s="2">
        <v>311</v>
      </c>
      <c r="J42" t="s" s="2">
        <v>146</v>
      </c>
      <c r="K42" t="s" s="2">
        <v>347</v>
      </c>
      <c r="L42" t="s" s="2">
        <v>93</v>
      </c>
      <c r="M42" t="s" s="2">
        <v>93</v>
      </c>
      <c r="N42" t="s" s="2">
        <v>93</v>
      </c>
      <c r="O42" t="s" s="2">
        <v>93</v>
      </c>
      <c r="P42" t="s" s="2">
        <v>93</v>
      </c>
      <c r="Q42" t="s" s="2">
        <v>93</v>
      </c>
      <c r="R42" t="s" s="2">
        <v>96</v>
      </c>
      <c r="S42" t="s" s="2">
        <v>96</v>
      </c>
      <c r="T42" t="s" s="2">
        <v>95</v>
      </c>
      <c r="U42" t="s" s="2">
        <v>95</v>
      </c>
      <c r="V42" t="s" s="2">
        <v>96</v>
      </c>
      <c r="W42" t="s" s="2">
        <v>155</v>
      </c>
      <c r="X42" t="s" s="2">
        <v>114</v>
      </c>
      <c r="Y42" t="s" s="2">
        <v>348</v>
      </c>
      <c r="Z42" t="s" s="2">
        <v>98</v>
      </c>
      <c r="AA42" t="s" s="2">
        <v>117</v>
      </c>
      <c r="AB42" t="s" s="2">
        <v>98</v>
      </c>
      <c r="AC42" t="s" s="2">
        <v>100</v>
      </c>
      <c r="AD42" t="s" s="2">
        <v>100</v>
      </c>
      <c r="AE42" t="s" s="2">
        <v>98</v>
      </c>
      <c r="AF42" t="s" s="2">
        <v>117</v>
      </c>
      <c r="AG42" t="s" s="2">
        <v>100</v>
      </c>
      <c r="AH42" t="s" s="2">
        <v>100</v>
      </c>
      <c r="AI42" t="s" s="2">
        <v>118</v>
      </c>
      <c r="AJ42" s="9">
        <v>5</v>
      </c>
      <c r="AK42" s="9">
        <v>4</v>
      </c>
      <c r="AL42" s="9">
        <v>7</v>
      </c>
      <c r="AM42" s="9">
        <v>7</v>
      </c>
      <c r="AN42" s="9">
        <v>7</v>
      </c>
      <c r="AO42" t="s" s="2">
        <v>121</v>
      </c>
      <c r="AP42" t="s" s="2">
        <v>102</v>
      </c>
      <c r="AQ42" t="s" s="2">
        <v>102</v>
      </c>
      <c r="AR42" t="s" s="2">
        <v>102</v>
      </c>
      <c r="AS42" t="s" s="2">
        <v>101</v>
      </c>
      <c r="AT42" s="9">
        <v>2</v>
      </c>
      <c r="AU42" s="9">
        <v>7</v>
      </c>
      <c r="AV42" s="9">
        <v>7</v>
      </c>
      <c r="AW42" s="9">
        <v>7</v>
      </c>
      <c r="AX42" t="s" s="2">
        <v>101</v>
      </c>
      <c r="AY42" t="s" s="2">
        <v>101</v>
      </c>
      <c r="AZ42" t="s" s="2">
        <v>102</v>
      </c>
      <c r="BA42" t="s" s="2">
        <v>132</v>
      </c>
      <c r="BB42" t="s" s="2">
        <v>103</v>
      </c>
      <c r="BC42" t="s" s="2">
        <v>104</v>
      </c>
      <c r="BD42" t="s" s="2">
        <v>104</v>
      </c>
      <c r="BE42" t="s" s="2">
        <v>104</v>
      </c>
      <c r="BF42" t="s" s="2">
        <v>103</v>
      </c>
      <c r="BG42" t="s" s="2">
        <v>104</v>
      </c>
      <c r="BH42" t="s" s="2">
        <v>104</v>
      </c>
      <c r="BI42" t="s" s="2">
        <v>106</v>
      </c>
      <c r="BJ42" t="s" s="2">
        <v>105</v>
      </c>
      <c r="BK42" t="s" s="2">
        <v>104</v>
      </c>
      <c r="BL42" t="s" s="2">
        <v>105</v>
      </c>
      <c r="BM42" t="s" s="2">
        <v>106</v>
      </c>
      <c r="BN42" t="s" s="2">
        <v>105</v>
      </c>
      <c r="BO42" t="s" s="2">
        <v>105</v>
      </c>
      <c r="BP42" t="s" s="2">
        <v>105</v>
      </c>
      <c r="BQ42" t="s" s="2">
        <v>105</v>
      </c>
      <c r="BR42" t="s" s="2">
        <v>105</v>
      </c>
      <c r="BS42" t="s" s="2">
        <v>106</v>
      </c>
      <c r="BT42" t="s" s="2">
        <v>105</v>
      </c>
      <c r="BU42" t="s" s="2">
        <v>105</v>
      </c>
      <c r="BV42" t="s" s="2">
        <v>122</v>
      </c>
      <c r="BW42" t="s" s="2">
        <v>122</v>
      </c>
      <c r="BX42" t="s" s="2">
        <v>106</v>
      </c>
      <c r="BY42" t="s" s="2">
        <v>106</v>
      </c>
      <c r="BZ42" t="s" s="2">
        <v>106</v>
      </c>
      <c r="CA42" s="9">
        <v>772427332</v>
      </c>
      <c r="CB42" s="10"/>
      <c r="CC42" s="10"/>
      <c r="CD42" s="10"/>
      <c r="CE42" s="10"/>
      <c r="CF42" s="10"/>
    </row>
    <row r="43" ht="13.65" customHeight="1">
      <c r="A43" s="5">
        <v>45843.614259965281</v>
      </c>
      <c r="B43" s="11"/>
      <c r="C43" t="s" s="7">
        <v>93</v>
      </c>
      <c r="D43" t="s" s="7">
        <v>349</v>
      </c>
      <c r="E43" s="12"/>
      <c r="F43" t="s" s="7">
        <v>350</v>
      </c>
      <c r="G43" t="s" s="8">
        <v>351</v>
      </c>
      <c r="H43" t="s" s="2">
        <v>181</v>
      </c>
      <c r="I43" t="s" s="2">
        <v>182</v>
      </c>
      <c r="J43" t="s" s="2">
        <v>113</v>
      </c>
      <c r="K43" t="s" s="2">
        <v>352</v>
      </c>
      <c r="L43" t="s" s="2">
        <v>93</v>
      </c>
      <c r="M43" t="s" s="2">
        <v>93</v>
      </c>
      <c r="N43" t="s" s="2">
        <v>93</v>
      </c>
      <c r="O43" t="s" s="2">
        <v>94</v>
      </c>
      <c r="P43" t="s" s="2">
        <v>93</v>
      </c>
      <c r="Q43" t="s" s="2">
        <v>93</v>
      </c>
      <c r="R43" t="s" s="2">
        <v>95</v>
      </c>
      <c r="S43" t="s" s="2">
        <v>96</v>
      </c>
      <c r="T43" t="s" s="2">
        <v>96</v>
      </c>
      <c r="U43" t="s" s="2">
        <v>96</v>
      </c>
      <c r="V43" t="s" s="2">
        <v>96</v>
      </c>
      <c r="W43" t="s" s="2">
        <v>114</v>
      </c>
      <c r="X43" t="s" s="2">
        <v>155</v>
      </c>
      <c r="Y43" t="s" s="2">
        <v>353</v>
      </c>
      <c r="Z43" t="s" s="2">
        <v>98</v>
      </c>
      <c r="AA43" t="s" s="2">
        <v>99</v>
      </c>
      <c r="AB43" t="s" s="2">
        <v>98</v>
      </c>
      <c r="AC43" t="s" s="2">
        <v>100</v>
      </c>
      <c r="AD43" t="s" s="2">
        <v>100</v>
      </c>
      <c r="AE43" t="s" s="2">
        <v>100</v>
      </c>
      <c r="AF43" t="s" s="2">
        <v>98</v>
      </c>
      <c r="AG43" t="s" s="2">
        <v>98</v>
      </c>
      <c r="AH43" t="s" s="2">
        <v>100</v>
      </c>
      <c r="AI43" t="s" s="2">
        <v>118</v>
      </c>
      <c r="AJ43" s="9">
        <v>5</v>
      </c>
      <c r="AK43" s="9">
        <v>0</v>
      </c>
      <c r="AL43" s="9">
        <v>3</v>
      </c>
      <c r="AM43" s="9">
        <v>0</v>
      </c>
      <c r="AN43" s="9">
        <v>3</v>
      </c>
      <c r="AO43" t="s" s="2">
        <v>102</v>
      </c>
      <c r="AP43" t="s" s="2">
        <v>102</v>
      </c>
      <c r="AQ43" t="s" s="2">
        <v>132</v>
      </c>
      <c r="AR43" t="s" s="2">
        <v>101</v>
      </c>
      <c r="AS43" t="s" s="2">
        <v>102</v>
      </c>
      <c r="AT43" s="9">
        <v>4</v>
      </c>
      <c r="AU43" s="9">
        <v>4</v>
      </c>
      <c r="AV43" s="9">
        <v>4</v>
      </c>
      <c r="AW43" s="9">
        <v>0</v>
      </c>
      <c r="AX43" t="s" s="2">
        <v>102</v>
      </c>
      <c r="AY43" t="s" s="2">
        <v>101</v>
      </c>
      <c r="AZ43" t="s" s="2">
        <v>102</v>
      </c>
      <c r="BA43" t="s" s="2">
        <v>101</v>
      </c>
      <c r="BB43" t="s" s="2">
        <v>104</v>
      </c>
      <c r="BC43" t="s" s="2">
        <v>104</v>
      </c>
      <c r="BD43" t="s" s="2">
        <v>103</v>
      </c>
      <c r="BE43" t="s" s="2">
        <v>103</v>
      </c>
      <c r="BF43" t="s" s="2">
        <v>103</v>
      </c>
      <c r="BG43" t="s" s="2">
        <v>103</v>
      </c>
      <c r="BH43" t="s" s="2">
        <v>103</v>
      </c>
      <c r="BI43" t="s" s="2">
        <v>104</v>
      </c>
      <c r="BJ43" t="s" s="2">
        <v>104</v>
      </c>
      <c r="BK43" t="s" s="2">
        <v>104</v>
      </c>
      <c r="BL43" t="s" s="2">
        <v>104</v>
      </c>
      <c r="BM43" t="s" s="2">
        <v>105</v>
      </c>
      <c r="BN43" t="s" s="2">
        <v>104</v>
      </c>
      <c r="BO43" t="s" s="2">
        <v>103</v>
      </c>
      <c r="BP43" t="s" s="2">
        <v>104</v>
      </c>
      <c r="BQ43" t="s" s="2">
        <v>104</v>
      </c>
      <c r="BR43" t="s" s="2">
        <v>105</v>
      </c>
      <c r="BS43" t="s" s="2">
        <v>105</v>
      </c>
      <c r="BT43" t="s" s="2">
        <v>104</v>
      </c>
      <c r="BU43" t="s" s="2">
        <v>104</v>
      </c>
      <c r="BV43" t="s" s="2">
        <v>103</v>
      </c>
      <c r="BW43" t="s" s="2">
        <v>103</v>
      </c>
      <c r="BX43" t="s" s="2">
        <v>105</v>
      </c>
      <c r="BY43" t="s" s="2">
        <v>106</v>
      </c>
      <c r="BZ43" t="s" s="2">
        <v>104</v>
      </c>
      <c r="CA43" s="9">
        <v>140127606</v>
      </c>
      <c r="CB43" s="9">
        <v>360</v>
      </c>
      <c r="CC43" s="9">
        <v>222</v>
      </c>
      <c r="CD43" s="9">
        <v>242</v>
      </c>
      <c r="CE43" s="9">
        <v>300</v>
      </c>
      <c r="CF43" s="9" cm="1">
        <f t="array" ref="CF43">AVERAGE(CB43:CE43)</f>
        <v>281</v>
      </c>
    </row>
    <row r="44" ht="13.65" customHeight="1">
      <c r="A44" s="5">
        <v>45843.657403946760</v>
      </c>
      <c r="B44" s="11"/>
      <c r="C44" t="s" s="7">
        <v>301</v>
      </c>
      <c r="D44" t="s" s="7">
        <v>93</v>
      </c>
      <c r="E44" s="12"/>
      <c r="F44" t="s" s="7">
        <v>354</v>
      </c>
      <c r="G44" t="s" s="8">
        <v>355</v>
      </c>
      <c r="H44" t="s" s="2">
        <v>144</v>
      </c>
      <c r="I44" t="s" s="2">
        <v>145</v>
      </c>
      <c r="J44" t="s" s="2">
        <v>146</v>
      </c>
      <c r="K44" t="s" s="2">
        <v>356</v>
      </c>
      <c r="L44" t="s" s="2">
        <v>93</v>
      </c>
      <c r="M44" t="s" s="2">
        <v>93</v>
      </c>
      <c r="N44" t="s" s="2">
        <v>93</v>
      </c>
      <c r="O44" t="s" s="2">
        <v>93</v>
      </c>
      <c r="P44" t="s" s="2">
        <v>93</v>
      </c>
      <c r="Q44" t="s" s="2">
        <v>93</v>
      </c>
      <c r="R44" t="s" s="2">
        <v>171</v>
      </c>
      <c r="S44" t="s" s="2">
        <v>171</v>
      </c>
      <c r="T44" t="s" s="2">
        <v>95</v>
      </c>
      <c r="U44" t="s" s="2">
        <v>95</v>
      </c>
      <c r="V44" t="s" s="2">
        <v>95</v>
      </c>
      <c r="W44" t="s" s="2">
        <v>114</v>
      </c>
      <c r="X44" t="s" s="2">
        <v>114</v>
      </c>
      <c r="Y44" s="10"/>
      <c r="Z44" t="s" s="2">
        <v>98</v>
      </c>
      <c r="AA44" t="s" s="2">
        <v>98</v>
      </c>
      <c r="AB44" t="s" s="2">
        <v>98</v>
      </c>
      <c r="AC44" t="s" s="2">
        <v>98</v>
      </c>
      <c r="AD44" t="s" s="2">
        <v>98</v>
      </c>
      <c r="AE44" t="s" s="2">
        <v>98</v>
      </c>
      <c r="AF44" t="s" s="2">
        <v>98</v>
      </c>
      <c r="AG44" t="s" s="2">
        <v>99</v>
      </c>
      <c r="AH44" t="s" s="2">
        <v>118</v>
      </c>
      <c r="AI44" t="s" s="2">
        <v>118</v>
      </c>
      <c r="AJ44" s="9">
        <v>2</v>
      </c>
      <c r="AK44" s="9">
        <v>4</v>
      </c>
      <c r="AL44" s="9">
        <v>4</v>
      </c>
      <c r="AM44" s="9">
        <v>7</v>
      </c>
      <c r="AN44" s="9">
        <v>7</v>
      </c>
      <c r="AO44" t="s" s="2">
        <v>101</v>
      </c>
      <c r="AP44" t="s" s="2">
        <v>102</v>
      </c>
      <c r="AQ44" t="s" s="2">
        <v>132</v>
      </c>
      <c r="AR44" t="s" s="2">
        <v>132</v>
      </c>
      <c r="AS44" t="s" s="2">
        <v>101</v>
      </c>
      <c r="AT44" s="9">
        <v>0</v>
      </c>
      <c r="AU44" s="9">
        <v>0</v>
      </c>
      <c r="AV44" s="9">
        <v>3</v>
      </c>
      <c r="AW44" s="9">
        <v>4</v>
      </c>
      <c r="AX44" t="s" s="2">
        <v>101</v>
      </c>
      <c r="AY44" t="s" s="2">
        <v>101</v>
      </c>
      <c r="AZ44" t="s" s="2">
        <v>102</v>
      </c>
      <c r="BA44" t="s" s="2">
        <v>132</v>
      </c>
      <c r="BB44" t="s" s="2">
        <v>122</v>
      </c>
      <c r="BC44" t="s" s="2">
        <v>103</v>
      </c>
      <c r="BD44" t="s" s="2">
        <v>103</v>
      </c>
      <c r="BE44" t="s" s="2">
        <v>103</v>
      </c>
      <c r="BF44" t="s" s="2">
        <v>122</v>
      </c>
      <c r="BG44" t="s" s="2">
        <v>103</v>
      </c>
      <c r="BH44" t="s" s="2">
        <v>103</v>
      </c>
      <c r="BI44" t="s" s="2">
        <v>104</v>
      </c>
      <c r="BJ44" t="s" s="2">
        <v>103</v>
      </c>
      <c r="BK44" t="s" s="2">
        <v>122</v>
      </c>
      <c r="BL44" t="s" s="2">
        <v>104</v>
      </c>
      <c r="BM44" t="s" s="2">
        <v>104</v>
      </c>
      <c r="BN44" t="s" s="2">
        <v>105</v>
      </c>
      <c r="BO44" t="s" s="2">
        <v>104</v>
      </c>
      <c r="BP44" t="s" s="2">
        <v>103</v>
      </c>
      <c r="BQ44" t="s" s="2">
        <v>103</v>
      </c>
      <c r="BR44" t="s" s="2">
        <v>122</v>
      </c>
      <c r="BS44" t="s" s="2">
        <v>122</v>
      </c>
      <c r="BT44" t="s" s="2">
        <v>103</v>
      </c>
      <c r="BU44" t="s" s="2">
        <v>122</v>
      </c>
      <c r="BV44" t="s" s="2">
        <v>122</v>
      </c>
      <c r="BW44" t="s" s="2">
        <v>122</v>
      </c>
      <c r="BX44" t="s" s="2">
        <v>122</v>
      </c>
      <c r="BY44" t="s" s="2">
        <v>103</v>
      </c>
      <c r="BZ44" t="s" s="2">
        <v>122</v>
      </c>
      <c r="CA44" s="9">
        <v>450427609</v>
      </c>
      <c r="CB44" s="10"/>
      <c r="CC44" s="10"/>
      <c r="CD44" s="10"/>
      <c r="CE44" s="10"/>
      <c r="CF44" s="10"/>
    </row>
    <row r="45" ht="13.65" customHeight="1">
      <c r="A45" s="5">
        <v>45844.406656342588</v>
      </c>
      <c r="B45" s="11"/>
      <c r="C45" t="s" s="7">
        <v>93</v>
      </c>
      <c r="D45" t="s" s="7">
        <v>357</v>
      </c>
      <c r="E45" s="12"/>
      <c r="F45" t="s" s="7">
        <v>358</v>
      </c>
      <c r="G45" t="s" s="8">
        <v>359</v>
      </c>
      <c r="H45" t="s" s="2">
        <v>129</v>
      </c>
      <c r="I45" t="s" s="2">
        <v>130</v>
      </c>
      <c r="J45" t="s" s="2">
        <v>113</v>
      </c>
      <c r="K45" t="s" s="2">
        <v>110</v>
      </c>
      <c r="L45" t="s" s="2">
        <v>93</v>
      </c>
      <c r="M45" t="s" s="2">
        <v>93</v>
      </c>
      <c r="N45" t="s" s="2">
        <v>93</v>
      </c>
      <c r="O45" t="s" s="2">
        <v>94</v>
      </c>
      <c r="P45" t="s" s="2">
        <v>93</v>
      </c>
      <c r="Q45" t="s" s="2">
        <v>93</v>
      </c>
      <c r="R45" t="s" s="2">
        <v>96</v>
      </c>
      <c r="S45" t="s" s="2">
        <v>96</v>
      </c>
      <c r="T45" t="s" s="2">
        <v>96</v>
      </c>
      <c r="U45" t="s" s="2">
        <v>96</v>
      </c>
      <c r="V45" t="s" s="2">
        <v>96</v>
      </c>
      <c r="W45" t="s" s="2">
        <v>155</v>
      </c>
      <c r="X45" t="s" s="2">
        <v>155</v>
      </c>
      <c r="Y45" t="s" s="2">
        <v>360</v>
      </c>
      <c r="Z45" t="s" s="2">
        <v>98</v>
      </c>
      <c r="AA45" t="s" s="2">
        <v>100</v>
      </c>
      <c r="AB45" t="s" s="2">
        <v>98</v>
      </c>
      <c r="AC45" t="s" s="2">
        <v>100</v>
      </c>
      <c r="AD45" t="s" s="2">
        <v>100</v>
      </c>
      <c r="AE45" t="s" s="2">
        <v>117</v>
      </c>
      <c r="AF45" t="s" s="2">
        <v>117</v>
      </c>
      <c r="AG45" t="s" s="2">
        <v>98</v>
      </c>
      <c r="AH45" t="s" s="2">
        <v>100</v>
      </c>
      <c r="AI45" t="s" s="2">
        <v>118</v>
      </c>
      <c r="AJ45" s="9">
        <v>7</v>
      </c>
      <c r="AK45" s="9">
        <v>5</v>
      </c>
      <c r="AL45" s="9">
        <v>6</v>
      </c>
      <c r="AM45" s="9">
        <v>3</v>
      </c>
      <c r="AN45" s="9">
        <v>3</v>
      </c>
      <c r="AO45" t="s" s="2">
        <v>102</v>
      </c>
      <c r="AP45" t="s" s="2">
        <v>102</v>
      </c>
      <c r="AQ45" t="s" s="2">
        <v>102</v>
      </c>
      <c r="AR45" t="s" s="2">
        <v>101</v>
      </c>
      <c r="AS45" t="s" s="2">
        <v>102</v>
      </c>
      <c r="AT45" s="9">
        <v>4</v>
      </c>
      <c r="AU45" s="9">
        <v>6</v>
      </c>
      <c r="AV45" s="9">
        <v>4</v>
      </c>
      <c r="AW45" s="9">
        <v>1</v>
      </c>
      <c r="AX45" t="s" s="2">
        <v>102</v>
      </c>
      <c r="AY45" t="s" s="2">
        <v>101</v>
      </c>
      <c r="AZ45" t="s" s="2">
        <v>101</v>
      </c>
      <c r="BA45" t="s" s="2">
        <v>101</v>
      </c>
      <c r="BB45" t="s" s="2">
        <v>103</v>
      </c>
      <c r="BC45" t="s" s="2">
        <v>105</v>
      </c>
      <c r="BD45" t="s" s="2">
        <v>104</v>
      </c>
      <c r="BE45" t="s" s="2">
        <v>103</v>
      </c>
      <c r="BF45" t="s" s="2">
        <v>104</v>
      </c>
      <c r="BG45" t="s" s="2">
        <v>104</v>
      </c>
      <c r="BH45" t="s" s="2">
        <v>105</v>
      </c>
      <c r="BI45" t="s" s="2">
        <v>105</v>
      </c>
      <c r="BJ45" t="s" s="2">
        <v>106</v>
      </c>
      <c r="BK45" t="s" s="2">
        <v>105</v>
      </c>
      <c r="BL45" t="s" s="2">
        <v>106</v>
      </c>
      <c r="BM45" t="s" s="2">
        <v>106</v>
      </c>
      <c r="BN45" t="s" s="2">
        <v>106</v>
      </c>
      <c r="BO45" t="s" s="2">
        <v>106</v>
      </c>
      <c r="BP45" t="s" s="2">
        <v>106</v>
      </c>
      <c r="BQ45" t="s" s="2">
        <v>106</v>
      </c>
      <c r="BR45" t="s" s="2">
        <v>106</v>
      </c>
      <c r="BS45" t="s" s="2">
        <v>106</v>
      </c>
      <c r="BT45" t="s" s="2">
        <v>106</v>
      </c>
      <c r="BU45" t="s" s="2">
        <v>106</v>
      </c>
      <c r="BV45" t="s" s="2">
        <v>122</v>
      </c>
      <c r="BW45" t="s" s="2">
        <v>106</v>
      </c>
      <c r="BX45" t="s" s="2">
        <v>106</v>
      </c>
      <c r="BY45" t="s" s="2">
        <v>106</v>
      </c>
      <c r="BZ45" t="s" s="2">
        <v>105</v>
      </c>
      <c r="CA45" s="9">
        <v>280528403</v>
      </c>
      <c r="CB45" s="9" cm="1">
        <f t="array" ref="CB45">120</f>
        <v>120</v>
      </c>
      <c r="CC45" s="9">
        <v>180</v>
      </c>
      <c r="CD45" s="9">
        <v>180</v>
      </c>
      <c r="CE45" t="s" s="2">
        <v>87</v>
      </c>
      <c r="CF45" s="9" cm="1">
        <f t="array" ref="CF45">AVERAGE(CB45:CE45)</f>
        <v>160</v>
      </c>
    </row>
    <row r="46" ht="101.65" customHeight="1">
      <c r="A46" s="5">
        <v>45844.528457986111</v>
      </c>
      <c r="B46" s="11"/>
      <c r="C46" t="s" s="7">
        <v>303</v>
      </c>
      <c r="D46" t="s" s="7">
        <v>303</v>
      </c>
      <c r="E46" s="12"/>
      <c r="F46" t="s" s="7">
        <v>361</v>
      </c>
      <c r="G46" t="s" s="8">
        <v>362</v>
      </c>
      <c r="H46" t="s" s="2">
        <v>129</v>
      </c>
      <c r="I46" t="s" s="2">
        <v>130</v>
      </c>
      <c r="J46" t="s" s="2">
        <v>363</v>
      </c>
      <c r="K46" t="s" s="2">
        <v>364</v>
      </c>
      <c r="L46" t="s" s="2">
        <v>94</v>
      </c>
      <c r="M46" t="s" s="2">
        <v>93</v>
      </c>
      <c r="N46" t="s" s="2">
        <v>93</v>
      </c>
      <c r="O46" t="s" s="2">
        <v>94</v>
      </c>
      <c r="P46" t="s" s="2">
        <v>93</v>
      </c>
      <c r="Q46" t="s" s="2">
        <v>94</v>
      </c>
      <c r="R46" t="s" s="2">
        <v>96</v>
      </c>
      <c r="S46" t="s" s="2">
        <v>96</v>
      </c>
      <c r="T46" t="s" s="2">
        <v>96</v>
      </c>
      <c r="U46" t="s" s="2">
        <v>96</v>
      </c>
      <c r="V46" t="s" s="2">
        <v>96</v>
      </c>
      <c r="W46" t="s" s="2">
        <v>155</v>
      </c>
      <c r="X46" t="s" s="2">
        <v>114</v>
      </c>
      <c r="Y46" t="s" s="4">
        <v>365</v>
      </c>
      <c r="Z46" t="s" s="2">
        <v>98</v>
      </c>
      <c r="AA46" t="s" s="2">
        <v>99</v>
      </c>
      <c r="AB46" t="s" s="2">
        <v>98</v>
      </c>
      <c r="AC46" t="s" s="2">
        <v>100</v>
      </c>
      <c r="AD46" t="s" s="2">
        <v>100</v>
      </c>
      <c r="AE46" t="s" s="2">
        <v>99</v>
      </c>
      <c r="AF46" t="s" s="2">
        <v>98</v>
      </c>
      <c r="AG46" t="s" s="2">
        <v>98</v>
      </c>
      <c r="AH46" t="s" s="2">
        <v>99</v>
      </c>
      <c r="AI46" t="s" s="2">
        <v>100</v>
      </c>
      <c r="AJ46" s="9">
        <v>5</v>
      </c>
      <c r="AK46" s="9">
        <v>2</v>
      </c>
      <c r="AL46" s="9">
        <v>1</v>
      </c>
      <c r="AM46" s="9">
        <v>1</v>
      </c>
      <c r="AN46" s="9">
        <v>3</v>
      </c>
      <c r="AO46" t="s" s="2">
        <v>132</v>
      </c>
      <c r="AP46" t="s" s="2">
        <v>102</v>
      </c>
      <c r="AQ46" t="s" s="2">
        <v>102</v>
      </c>
      <c r="AR46" t="s" s="2">
        <v>101</v>
      </c>
      <c r="AS46" t="s" s="2">
        <v>132</v>
      </c>
      <c r="AT46" s="9">
        <v>5</v>
      </c>
      <c r="AU46" s="9">
        <v>4</v>
      </c>
      <c r="AV46" s="9">
        <v>5</v>
      </c>
      <c r="AW46" s="9">
        <v>2</v>
      </c>
      <c r="AX46" t="s" s="2">
        <v>119</v>
      </c>
      <c r="AY46" t="s" s="2">
        <v>121</v>
      </c>
      <c r="AZ46" t="s" s="2">
        <v>119</v>
      </c>
      <c r="BA46" t="s" s="2">
        <v>102</v>
      </c>
      <c r="BB46" t="s" s="2">
        <v>104</v>
      </c>
      <c r="BC46" t="s" s="2">
        <v>104</v>
      </c>
      <c r="BD46" t="s" s="2">
        <v>105</v>
      </c>
      <c r="BE46" t="s" s="2">
        <v>104</v>
      </c>
      <c r="BF46" t="s" s="2">
        <v>104</v>
      </c>
      <c r="BG46" t="s" s="2">
        <v>105</v>
      </c>
      <c r="BH46" t="s" s="2">
        <v>105</v>
      </c>
      <c r="BI46" t="s" s="2">
        <v>105</v>
      </c>
      <c r="BJ46" t="s" s="2">
        <v>105</v>
      </c>
      <c r="BK46" t="s" s="2">
        <v>105</v>
      </c>
      <c r="BL46" t="s" s="2">
        <v>105</v>
      </c>
      <c r="BM46" t="s" s="2">
        <v>104</v>
      </c>
      <c r="BN46" t="s" s="2">
        <v>105</v>
      </c>
      <c r="BO46" t="s" s="2">
        <v>104</v>
      </c>
      <c r="BP46" t="s" s="2">
        <v>104</v>
      </c>
      <c r="BQ46" t="s" s="2">
        <v>105</v>
      </c>
      <c r="BR46" t="s" s="2">
        <v>105</v>
      </c>
      <c r="BS46" t="s" s="2">
        <v>105</v>
      </c>
      <c r="BT46" t="s" s="2">
        <v>105</v>
      </c>
      <c r="BU46" t="s" s="2">
        <v>105</v>
      </c>
      <c r="BV46" t="s" s="2">
        <v>104</v>
      </c>
      <c r="BW46" t="s" s="2">
        <v>103</v>
      </c>
      <c r="BX46" t="s" s="2">
        <v>106</v>
      </c>
      <c r="BY46" t="s" s="2">
        <v>106</v>
      </c>
      <c r="BZ46" t="s" s="2">
        <v>105</v>
      </c>
      <c r="CA46" s="9">
        <v>13227529</v>
      </c>
      <c r="CB46" s="9" cm="1">
        <f t="array" ref="CB46">103+58+22</f>
        <v>183</v>
      </c>
      <c r="CC46" s="10"/>
      <c r="CD46" s="10"/>
      <c r="CE46" s="10"/>
      <c r="CF46" s="10"/>
    </row>
    <row r="47" ht="57.65" customHeight="1">
      <c r="A47" s="5">
        <v>45846.657795462961</v>
      </c>
      <c r="B47" s="11"/>
      <c r="C47" t="s" s="7">
        <v>93</v>
      </c>
      <c r="D47" t="s" s="7">
        <v>93</v>
      </c>
      <c r="E47" s="12"/>
      <c r="F47" t="s" s="7">
        <v>366</v>
      </c>
      <c r="G47" t="s" s="8">
        <v>367</v>
      </c>
      <c r="H47" t="s" s="2">
        <v>181</v>
      </c>
      <c r="I47" t="s" s="2">
        <v>182</v>
      </c>
      <c r="J47" t="s" s="2">
        <v>113</v>
      </c>
      <c r="K47" t="s" s="2">
        <v>110</v>
      </c>
      <c r="L47" t="s" s="2">
        <v>93</v>
      </c>
      <c r="M47" t="s" s="2">
        <v>93</v>
      </c>
      <c r="N47" t="s" s="2">
        <v>93</v>
      </c>
      <c r="O47" t="s" s="2">
        <v>94</v>
      </c>
      <c r="P47" t="s" s="2">
        <v>93</v>
      </c>
      <c r="Q47" t="s" s="2">
        <v>93</v>
      </c>
      <c r="R47" t="s" s="2">
        <v>95</v>
      </c>
      <c r="S47" t="s" s="2">
        <v>96</v>
      </c>
      <c r="T47" t="s" s="2">
        <v>95</v>
      </c>
      <c r="U47" t="s" s="2">
        <v>96</v>
      </c>
      <c r="V47" t="s" s="2">
        <v>96</v>
      </c>
      <c r="W47" t="s" s="2">
        <v>114</v>
      </c>
      <c r="X47" t="s" s="2">
        <v>155</v>
      </c>
      <c r="Y47" t="s" s="4">
        <v>368</v>
      </c>
      <c r="Z47" t="s" s="2">
        <v>98</v>
      </c>
      <c r="AA47" t="s" s="2">
        <v>99</v>
      </c>
      <c r="AB47" t="s" s="2">
        <v>98</v>
      </c>
      <c r="AC47" t="s" s="2">
        <v>99</v>
      </c>
      <c r="AD47" t="s" s="2">
        <v>117</v>
      </c>
      <c r="AE47" t="s" s="2">
        <v>117</v>
      </c>
      <c r="AF47" t="s" s="2">
        <v>117</v>
      </c>
      <c r="AG47" t="s" s="2">
        <v>98</v>
      </c>
      <c r="AH47" t="s" s="2">
        <v>118</v>
      </c>
      <c r="AI47" t="s" s="2">
        <v>98</v>
      </c>
      <c r="AJ47" s="9">
        <v>3</v>
      </c>
      <c r="AK47" s="9">
        <v>4</v>
      </c>
      <c r="AL47" s="9">
        <v>2</v>
      </c>
      <c r="AM47" s="9">
        <v>2</v>
      </c>
      <c r="AN47" s="9">
        <v>5</v>
      </c>
      <c r="AO47" t="s" s="2">
        <v>102</v>
      </c>
      <c r="AP47" t="s" s="2">
        <v>102</v>
      </c>
      <c r="AQ47" t="s" s="2">
        <v>101</v>
      </c>
      <c r="AR47" t="s" s="2">
        <v>101</v>
      </c>
      <c r="AS47" t="s" s="2">
        <v>102</v>
      </c>
      <c r="AT47" s="9">
        <v>2</v>
      </c>
      <c r="AU47" s="9">
        <v>4</v>
      </c>
      <c r="AV47" s="9">
        <v>3</v>
      </c>
      <c r="AW47" s="9">
        <v>2</v>
      </c>
      <c r="AX47" t="s" s="2">
        <v>102</v>
      </c>
      <c r="AY47" t="s" s="2">
        <v>102</v>
      </c>
      <c r="AZ47" t="s" s="2">
        <v>102</v>
      </c>
      <c r="BA47" t="s" s="2">
        <v>101</v>
      </c>
      <c r="BB47" t="s" s="2">
        <v>122</v>
      </c>
      <c r="BC47" t="s" s="2">
        <v>103</v>
      </c>
      <c r="BD47" t="s" s="2">
        <v>104</v>
      </c>
      <c r="BE47" t="s" s="2">
        <v>103</v>
      </c>
      <c r="BF47" t="s" s="2">
        <v>103</v>
      </c>
      <c r="BG47" t="s" s="2">
        <v>122</v>
      </c>
      <c r="BH47" t="s" s="2">
        <v>103</v>
      </c>
      <c r="BI47" t="s" s="2">
        <v>103</v>
      </c>
      <c r="BJ47" t="s" s="2">
        <v>103</v>
      </c>
      <c r="BK47" t="s" s="2">
        <v>103</v>
      </c>
      <c r="BL47" t="s" s="2">
        <v>122</v>
      </c>
      <c r="BM47" t="s" s="2">
        <v>104</v>
      </c>
      <c r="BN47" t="s" s="2">
        <v>104</v>
      </c>
      <c r="BO47" t="s" s="2">
        <v>104</v>
      </c>
      <c r="BP47" t="s" s="2">
        <v>104</v>
      </c>
      <c r="BQ47" t="s" s="2">
        <v>103</v>
      </c>
      <c r="BR47" t="s" s="2">
        <v>103</v>
      </c>
      <c r="BS47" t="s" s="2">
        <v>104</v>
      </c>
      <c r="BT47" t="s" s="2">
        <v>105</v>
      </c>
      <c r="BU47" t="s" s="2">
        <v>104</v>
      </c>
      <c r="BV47" t="s" s="2">
        <v>104</v>
      </c>
      <c r="BW47" t="s" s="2">
        <v>106</v>
      </c>
      <c r="BX47" t="s" s="2">
        <v>106</v>
      </c>
      <c r="BY47" t="s" s="2">
        <v>106</v>
      </c>
      <c r="BZ47" t="s" s="2">
        <v>104</v>
      </c>
      <c r="CA47" s="9">
        <v>3016527517</v>
      </c>
      <c r="CB47" t="s" s="2">
        <v>87</v>
      </c>
      <c r="CC47" s="9" cm="1">
        <f t="array" ref="CC47">1205+302+125+68+49</f>
        <v>1749</v>
      </c>
      <c r="CD47" s="9" cm="1">
        <f t="array" ref="CD47">1138+408+163+121+116</f>
        <v>1946</v>
      </c>
      <c r="CE47" s="9" cm="1">
        <f t="array" ref="CE47">976+573+234+111+84</f>
        <v>1978</v>
      </c>
      <c r="CF47" s="9" cm="1">
        <f t="array" ref="CF47">AVERAGE(CB47:CE47)</f>
        <v>1891</v>
      </c>
    </row>
    <row r="48" ht="13.65" customHeight="1">
      <c r="A48" s="5">
        <v>45848.318449421291</v>
      </c>
      <c r="B48" s="11"/>
      <c r="C48" t="s" s="7">
        <v>369</v>
      </c>
      <c r="D48" t="s" s="7">
        <v>370</v>
      </c>
      <c r="E48" s="12"/>
      <c r="F48" t="s" s="7">
        <v>371</v>
      </c>
      <c r="G48" t="s" s="8">
        <v>372</v>
      </c>
      <c r="H48" t="s" s="2">
        <v>324</v>
      </c>
      <c r="I48" t="s" s="2">
        <v>325</v>
      </c>
      <c r="J48" t="s" s="2">
        <v>113</v>
      </c>
      <c r="K48" t="s" s="2">
        <v>229</v>
      </c>
      <c r="L48" t="s" s="2">
        <v>93</v>
      </c>
      <c r="M48" t="s" s="2">
        <v>93</v>
      </c>
      <c r="N48" t="s" s="2">
        <v>93</v>
      </c>
      <c r="O48" t="s" s="2">
        <v>94</v>
      </c>
      <c r="P48" t="s" s="2">
        <v>93</v>
      </c>
      <c r="Q48" t="s" s="2">
        <v>93</v>
      </c>
      <c r="R48" t="s" s="2">
        <v>95</v>
      </c>
      <c r="S48" t="s" s="2">
        <v>95</v>
      </c>
      <c r="T48" t="s" s="2">
        <v>95</v>
      </c>
      <c r="U48" t="s" s="2">
        <v>95</v>
      </c>
      <c r="V48" t="s" s="2">
        <v>95</v>
      </c>
      <c r="W48" t="s" s="2">
        <v>155</v>
      </c>
      <c r="X48" t="s" s="2">
        <v>114</v>
      </c>
      <c r="Y48" t="s" s="2">
        <v>373</v>
      </c>
      <c r="Z48" t="s" s="2">
        <v>98</v>
      </c>
      <c r="AA48" t="s" s="2">
        <v>100</v>
      </c>
      <c r="AB48" t="s" s="2">
        <v>117</v>
      </c>
      <c r="AC48" t="s" s="2">
        <v>99</v>
      </c>
      <c r="AD48" t="s" s="2">
        <v>118</v>
      </c>
      <c r="AE48" t="s" s="2">
        <v>99</v>
      </c>
      <c r="AF48" t="s" s="2">
        <v>99</v>
      </c>
      <c r="AG48" t="s" s="2">
        <v>117</v>
      </c>
      <c r="AH48" t="s" s="2">
        <v>118</v>
      </c>
      <c r="AI48" t="s" s="2">
        <v>100</v>
      </c>
      <c r="AJ48" s="9">
        <v>7</v>
      </c>
      <c r="AK48" s="9">
        <v>7</v>
      </c>
      <c r="AL48" s="9">
        <v>7</v>
      </c>
      <c r="AM48" s="9">
        <v>7</v>
      </c>
      <c r="AN48" s="9">
        <v>7</v>
      </c>
      <c r="AO48" t="s" s="2">
        <v>132</v>
      </c>
      <c r="AP48" t="s" s="2">
        <v>102</v>
      </c>
      <c r="AQ48" t="s" s="2">
        <v>102</v>
      </c>
      <c r="AR48" t="s" s="2">
        <v>102</v>
      </c>
      <c r="AS48" t="s" s="2">
        <v>102</v>
      </c>
      <c r="AT48" s="9">
        <v>2</v>
      </c>
      <c r="AU48" s="9">
        <v>3</v>
      </c>
      <c r="AV48" s="9">
        <v>3</v>
      </c>
      <c r="AW48" s="9">
        <v>2</v>
      </c>
      <c r="AX48" t="s" s="2">
        <v>102</v>
      </c>
      <c r="AY48" t="s" s="2">
        <v>132</v>
      </c>
      <c r="AZ48" t="s" s="2">
        <v>132</v>
      </c>
      <c r="BA48" t="s" s="2">
        <v>102</v>
      </c>
      <c r="BB48" t="s" s="2">
        <v>103</v>
      </c>
      <c r="BC48" t="s" s="2">
        <v>104</v>
      </c>
      <c r="BD48" t="s" s="2">
        <v>104</v>
      </c>
      <c r="BE48" t="s" s="2">
        <v>104</v>
      </c>
      <c r="BF48" t="s" s="2">
        <v>104</v>
      </c>
      <c r="BG48" t="s" s="2">
        <v>105</v>
      </c>
      <c r="BH48" t="s" s="2">
        <v>105</v>
      </c>
      <c r="BI48" t="s" s="2">
        <v>105</v>
      </c>
      <c r="BJ48" t="s" s="2">
        <v>105</v>
      </c>
      <c r="BK48" t="s" s="2">
        <v>105</v>
      </c>
      <c r="BL48" t="s" s="2">
        <v>105</v>
      </c>
      <c r="BM48" t="s" s="2">
        <v>104</v>
      </c>
      <c r="BN48" t="s" s="2">
        <v>105</v>
      </c>
      <c r="BO48" t="s" s="2">
        <v>105</v>
      </c>
      <c r="BP48" t="s" s="2">
        <v>105</v>
      </c>
      <c r="BQ48" t="s" s="2">
        <v>105</v>
      </c>
      <c r="BR48" t="s" s="2">
        <v>105</v>
      </c>
      <c r="BS48" t="s" s="2">
        <v>104</v>
      </c>
      <c r="BT48" t="s" s="2">
        <v>105</v>
      </c>
      <c r="BU48" t="s" s="2">
        <v>105</v>
      </c>
      <c r="BV48" t="s" s="2">
        <v>105</v>
      </c>
      <c r="BW48" t="s" s="2">
        <v>106</v>
      </c>
      <c r="BX48" t="s" s="2">
        <v>106</v>
      </c>
      <c r="BY48" t="s" s="2">
        <v>106</v>
      </c>
      <c r="BZ48" t="s" s="2">
        <v>106</v>
      </c>
      <c r="CA48" s="9">
        <v>1311427292</v>
      </c>
      <c r="CB48" s="9">
        <v>303</v>
      </c>
      <c r="CC48" s="9">
        <v>407</v>
      </c>
      <c r="CD48" s="9">
        <v>113</v>
      </c>
      <c r="CE48" s="9">
        <v>207</v>
      </c>
      <c r="CF48" s="9" cm="1">
        <f t="array" ref="CF48">AVERAGE(CB48:CE48)</f>
        <v>257.5</v>
      </c>
    </row>
    <row r="49" ht="13.65" customHeight="1">
      <c r="A49" s="5">
        <v>45849.315706400463</v>
      </c>
      <c r="B49" s="11"/>
      <c r="C49" t="s" s="7">
        <v>93</v>
      </c>
      <c r="D49" t="s" s="7">
        <v>93</v>
      </c>
      <c r="E49" s="12"/>
      <c r="F49" t="s" s="7">
        <v>374</v>
      </c>
      <c r="G49" t="s" s="8">
        <v>375</v>
      </c>
      <c r="H49" t="s" s="2">
        <v>144</v>
      </c>
      <c r="I49" t="s" s="2">
        <v>145</v>
      </c>
      <c r="J49" t="s" s="2">
        <v>113</v>
      </c>
      <c r="K49" t="s" s="2">
        <v>110</v>
      </c>
      <c r="L49" t="s" s="2">
        <v>93</v>
      </c>
      <c r="M49" t="s" s="2">
        <v>93</v>
      </c>
      <c r="N49" t="s" s="2">
        <v>93</v>
      </c>
      <c r="O49" t="s" s="2">
        <v>94</v>
      </c>
      <c r="P49" t="s" s="2">
        <v>93</v>
      </c>
      <c r="Q49" t="s" s="2">
        <v>93</v>
      </c>
      <c r="R49" t="s" s="2">
        <v>95</v>
      </c>
      <c r="S49" t="s" s="2">
        <v>95</v>
      </c>
      <c r="T49" t="s" s="2">
        <v>95</v>
      </c>
      <c r="U49" t="s" s="2">
        <v>95</v>
      </c>
      <c r="V49" t="s" s="2">
        <v>95</v>
      </c>
      <c r="W49" t="s" s="2">
        <v>114</v>
      </c>
      <c r="X49" t="s" s="2">
        <v>114</v>
      </c>
      <c r="Y49" s="10"/>
      <c r="Z49" t="s" s="2">
        <v>98</v>
      </c>
      <c r="AA49" t="s" s="2">
        <v>117</v>
      </c>
      <c r="AB49" t="s" s="2">
        <v>98</v>
      </c>
      <c r="AC49" t="s" s="2">
        <v>117</v>
      </c>
      <c r="AD49" t="s" s="2">
        <v>100</v>
      </c>
      <c r="AE49" t="s" s="2">
        <v>98</v>
      </c>
      <c r="AF49" t="s" s="2">
        <v>98</v>
      </c>
      <c r="AG49" t="s" s="2">
        <v>98</v>
      </c>
      <c r="AH49" t="s" s="2">
        <v>99</v>
      </c>
      <c r="AI49" t="s" s="2">
        <v>98</v>
      </c>
      <c r="AJ49" s="9">
        <v>7</v>
      </c>
      <c r="AK49" s="9">
        <v>7</v>
      </c>
      <c r="AL49" s="9">
        <v>7</v>
      </c>
      <c r="AM49" s="9">
        <v>7</v>
      </c>
      <c r="AN49" s="9">
        <v>7</v>
      </c>
      <c r="AO49" t="s" s="2">
        <v>119</v>
      </c>
      <c r="AP49" t="s" s="2">
        <v>120</v>
      </c>
      <c r="AQ49" t="s" s="2">
        <v>121</v>
      </c>
      <c r="AR49" t="s" s="2">
        <v>121</v>
      </c>
      <c r="AS49" t="s" s="2">
        <v>121</v>
      </c>
      <c r="AT49" s="9">
        <v>7</v>
      </c>
      <c r="AU49" s="9">
        <v>7</v>
      </c>
      <c r="AV49" s="9">
        <v>7</v>
      </c>
      <c r="AW49" s="9">
        <v>7</v>
      </c>
      <c r="AX49" t="s" s="2">
        <v>132</v>
      </c>
      <c r="AY49" t="s" s="2">
        <v>102</v>
      </c>
      <c r="AZ49" t="s" s="2">
        <v>132</v>
      </c>
      <c r="BA49" t="s" s="2">
        <v>132</v>
      </c>
      <c r="BB49" t="s" s="2">
        <v>103</v>
      </c>
      <c r="BC49" t="s" s="2">
        <v>103</v>
      </c>
      <c r="BD49" t="s" s="2">
        <v>103</v>
      </c>
      <c r="BE49" t="s" s="2">
        <v>122</v>
      </c>
      <c r="BF49" t="s" s="2">
        <v>122</v>
      </c>
      <c r="BG49" t="s" s="2">
        <v>103</v>
      </c>
      <c r="BH49" t="s" s="2">
        <v>103</v>
      </c>
      <c r="BI49" t="s" s="2">
        <v>104</v>
      </c>
      <c r="BJ49" t="s" s="2">
        <v>103</v>
      </c>
      <c r="BK49" t="s" s="2">
        <v>103</v>
      </c>
      <c r="BL49" t="s" s="2">
        <v>103</v>
      </c>
      <c r="BM49" t="s" s="2">
        <v>103</v>
      </c>
      <c r="BN49" t="s" s="2">
        <v>104</v>
      </c>
      <c r="BO49" t="s" s="2">
        <v>103</v>
      </c>
      <c r="BP49" t="s" s="2">
        <v>122</v>
      </c>
      <c r="BQ49" t="s" s="2">
        <v>103</v>
      </c>
      <c r="BR49" t="s" s="2">
        <v>103</v>
      </c>
      <c r="BS49" t="s" s="2">
        <v>103</v>
      </c>
      <c r="BT49" t="s" s="2">
        <v>122</v>
      </c>
      <c r="BU49" t="s" s="2">
        <v>122</v>
      </c>
      <c r="BV49" t="s" s="2">
        <v>122</v>
      </c>
      <c r="BW49" t="s" s="2">
        <v>122</v>
      </c>
      <c r="BX49" t="s" s="2">
        <v>106</v>
      </c>
      <c r="BY49" t="s" s="2">
        <v>106</v>
      </c>
      <c r="BZ49" t="s" s="2">
        <v>122</v>
      </c>
      <c r="CA49" s="9">
        <v>651427410</v>
      </c>
      <c r="CB49" s="10"/>
      <c r="CC49" s="10"/>
      <c r="CD49" s="10"/>
      <c r="CE49" s="10"/>
      <c r="CF49" s="10"/>
    </row>
    <row r="50" ht="35.65" customHeight="1">
      <c r="A50" s="5">
        <v>45850.714447974533</v>
      </c>
      <c r="B50" s="11"/>
      <c r="C50" t="s" s="7">
        <v>376</v>
      </c>
      <c r="D50" t="s" s="7">
        <v>376</v>
      </c>
      <c r="E50" s="12"/>
      <c r="F50" t="s" s="7">
        <v>377</v>
      </c>
      <c r="G50" t="s" s="8">
        <v>378</v>
      </c>
      <c r="H50" t="s" s="2">
        <v>324</v>
      </c>
      <c r="I50" t="s" s="2">
        <v>325</v>
      </c>
      <c r="J50" t="s" s="2">
        <v>113</v>
      </c>
      <c r="K50" t="s" s="2">
        <v>110</v>
      </c>
      <c r="L50" t="s" s="2">
        <v>93</v>
      </c>
      <c r="M50" t="s" s="2">
        <v>93</v>
      </c>
      <c r="N50" t="s" s="2">
        <v>93</v>
      </c>
      <c r="O50" t="s" s="2">
        <v>94</v>
      </c>
      <c r="P50" t="s" s="2">
        <v>93</v>
      </c>
      <c r="Q50" t="s" s="2">
        <v>93</v>
      </c>
      <c r="R50" t="s" s="2">
        <v>95</v>
      </c>
      <c r="S50" t="s" s="2">
        <v>95</v>
      </c>
      <c r="T50" t="s" s="2">
        <v>95</v>
      </c>
      <c r="U50" t="s" s="2">
        <v>96</v>
      </c>
      <c r="V50" t="s" s="2">
        <v>171</v>
      </c>
      <c r="W50" t="s" s="2">
        <v>109</v>
      </c>
      <c r="X50" t="s" s="2">
        <v>114</v>
      </c>
      <c r="Y50" t="s" s="4">
        <v>379</v>
      </c>
      <c r="Z50" t="s" s="2">
        <v>98</v>
      </c>
      <c r="AA50" t="s" s="2">
        <v>100</v>
      </c>
      <c r="AB50" t="s" s="2">
        <v>117</v>
      </c>
      <c r="AC50" t="s" s="2">
        <v>100</v>
      </c>
      <c r="AD50" t="s" s="2">
        <v>100</v>
      </c>
      <c r="AE50" t="s" s="2">
        <v>100</v>
      </c>
      <c r="AF50" t="s" s="2">
        <v>117</v>
      </c>
      <c r="AG50" t="s" s="2">
        <v>100</v>
      </c>
      <c r="AH50" t="s" s="2">
        <v>100</v>
      </c>
      <c r="AI50" t="s" s="2">
        <v>100</v>
      </c>
      <c r="AJ50" s="9">
        <v>0</v>
      </c>
      <c r="AK50" s="9">
        <v>2</v>
      </c>
      <c r="AL50" s="9">
        <v>1</v>
      </c>
      <c r="AM50" s="9">
        <v>0</v>
      </c>
      <c r="AN50" s="9">
        <v>3</v>
      </c>
      <c r="AO50" t="s" s="2">
        <v>101</v>
      </c>
      <c r="AP50" t="s" s="2">
        <v>132</v>
      </c>
      <c r="AQ50" t="s" s="2">
        <v>101</v>
      </c>
      <c r="AR50" t="s" s="2">
        <v>101</v>
      </c>
      <c r="AS50" t="s" s="2">
        <v>101</v>
      </c>
      <c r="AT50" s="9">
        <v>2</v>
      </c>
      <c r="AU50" s="9">
        <v>3</v>
      </c>
      <c r="AV50" s="9">
        <v>3</v>
      </c>
      <c r="AW50" s="9">
        <v>1</v>
      </c>
      <c r="AX50" t="s" s="2">
        <v>101</v>
      </c>
      <c r="AY50" t="s" s="2">
        <v>101</v>
      </c>
      <c r="AZ50" t="s" s="2">
        <v>102</v>
      </c>
      <c r="BA50" t="s" s="2">
        <v>101</v>
      </c>
      <c r="BB50" t="s" s="2">
        <v>103</v>
      </c>
      <c r="BC50" t="s" s="2">
        <v>104</v>
      </c>
      <c r="BD50" t="s" s="2">
        <v>104</v>
      </c>
      <c r="BE50" t="s" s="2">
        <v>103</v>
      </c>
      <c r="BF50" t="s" s="2">
        <v>104</v>
      </c>
      <c r="BG50" t="s" s="2">
        <v>104</v>
      </c>
      <c r="BH50" t="s" s="2">
        <v>104</v>
      </c>
      <c r="BI50" t="s" s="2">
        <v>105</v>
      </c>
      <c r="BJ50" t="s" s="2">
        <v>104</v>
      </c>
      <c r="BK50" t="s" s="2">
        <v>104</v>
      </c>
      <c r="BL50" t="s" s="2">
        <v>104</v>
      </c>
      <c r="BM50" t="s" s="2">
        <v>104</v>
      </c>
      <c r="BN50" t="s" s="2">
        <v>105</v>
      </c>
      <c r="BO50" t="s" s="2">
        <v>104</v>
      </c>
      <c r="BP50" t="s" s="2">
        <v>104</v>
      </c>
      <c r="BQ50" t="s" s="2">
        <v>104</v>
      </c>
      <c r="BR50" t="s" s="2">
        <v>105</v>
      </c>
      <c r="BS50" t="s" s="2">
        <v>105</v>
      </c>
      <c r="BT50" t="s" s="2">
        <v>105</v>
      </c>
      <c r="BU50" t="s" s="2">
        <v>104</v>
      </c>
      <c r="BV50" t="s" s="2">
        <v>122</v>
      </c>
      <c r="BW50" t="s" s="2">
        <v>122</v>
      </c>
      <c r="BX50" t="s" s="2">
        <v>106</v>
      </c>
      <c r="BY50" t="s" s="2">
        <v>106</v>
      </c>
      <c r="BZ50" t="s" s="2">
        <v>105</v>
      </c>
      <c r="CA50" s="9">
        <v>51627513</v>
      </c>
      <c r="CB50" t="s" s="2">
        <v>87</v>
      </c>
      <c r="CC50" s="9" cm="1">
        <f t="array" ref="CC50">639+321+278+189+38</f>
        <v>1465</v>
      </c>
      <c r="CD50" s="9" cm="1">
        <f t="array" ref="CD50">547+594+154+130+13</f>
        <v>1438</v>
      </c>
      <c r="CE50" s="9" cm="1">
        <f t="array" ref="CE50">931+561+260+197+27</f>
        <v>1976</v>
      </c>
      <c r="CF50" s="9" cm="1">
        <f t="array" ref="CF50">AVERAGE(CB50:CE50)</f>
        <v>1626.333333333330</v>
      </c>
    </row>
    <row r="51" ht="13.65" customHeight="1">
      <c r="A51" s="5">
        <v>45852.866202002318</v>
      </c>
      <c r="B51" s="11"/>
      <c r="C51" t="s" s="7">
        <v>93</v>
      </c>
      <c r="D51" t="s" s="7">
        <v>93</v>
      </c>
      <c r="E51" s="12"/>
      <c r="F51" t="s" s="7">
        <v>380</v>
      </c>
      <c r="G51" t="s" s="8">
        <v>381</v>
      </c>
      <c r="H51" t="s" s="2">
        <v>129</v>
      </c>
      <c r="I51" t="s" s="2">
        <v>130</v>
      </c>
      <c r="J51" t="s" s="2">
        <v>113</v>
      </c>
      <c r="K51" t="s" s="2">
        <v>229</v>
      </c>
      <c r="L51" t="s" s="2">
        <v>93</v>
      </c>
      <c r="M51" t="s" s="2">
        <v>93</v>
      </c>
      <c r="N51" t="s" s="2">
        <v>93</v>
      </c>
      <c r="O51" t="s" s="2">
        <v>94</v>
      </c>
      <c r="P51" t="s" s="2">
        <v>93</v>
      </c>
      <c r="Q51" t="s" s="2">
        <v>93</v>
      </c>
      <c r="R51" t="s" s="2">
        <v>96</v>
      </c>
      <c r="S51" t="s" s="2">
        <v>95</v>
      </c>
      <c r="T51" t="s" s="2">
        <v>95</v>
      </c>
      <c r="U51" t="s" s="2">
        <v>95</v>
      </c>
      <c r="V51" t="s" s="2">
        <v>95</v>
      </c>
      <c r="W51" t="s" s="2">
        <v>155</v>
      </c>
      <c r="X51" t="s" s="2">
        <v>114</v>
      </c>
      <c r="Y51" s="10"/>
      <c r="Z51" t="s" s="2">
        <v>98</v>
      </c>
      <c r="AA51" t="s" s="2">
        <v>117</v>
      </c>
      <c r="AB51" t="s" s="2">
        <v>98</v>
      </c>
      <c r="AC51" t="s" s="2">
        <v>100</v>
      </c>
      <c r="AD51" t="s" s="2">
        <v>100</v>
      </c>
      <c r="AE51" t="s" s="2">
        <v>98</v>
      </c>
      <c r="AF51" t="s" s="2">
        <v>98</v>
      </c>
      <c r="AG51" t="s" s="2">
        <v>99</v>
      </c>
      <c r="AH51" t="s" s="2">
        <v>100</v>
      </c>
      <c r="AI51" t="s" s="2">
        <v>98</v>
      </c>
      <c r="AJ51" s="9">
        <v>3</v>
      </c>
      <c r="AK51" s="9">
        <v>2</v>
      </c>
      <c r="AL51" s="9">
        <v>7</v>
      </c>
      <c r="AM51" s="9">
        <v>6</v>
      </c>
      <c r="AN51" s="9">
        <v>7</v>
      </c>
      <c r="AO51" t="s" s="2">
        <v>102</v>
      </c>
      <c r="AP51" t="s" s="2">
        <v>101</v>
      </c>
      <c r="AQ51" t="s" s="2">
        <v>132</v>
      </c>
      <c r="AR51" t="s" s="2">
        <v>102</v>
      </c>
      <c r="AS51" t="s" s="2">
        <v>132</v>
      </c>
      <c r="AT51" s="9">
        <v>3</v>
      </c>
      <c r="AU51" s="9">
        <v>5</v>
      </c>
      <c r="AV51" s="9">
        <v>6</v>
      </c>
      <c r="AW51" s="9">
        <v>6</v>
      </c>
      <c r="AX51" t="s" s="2">
        <v>101</v>
      </c>
      <c r="AY51" t="s" s="2">
        <v>102</v>
      </c>
      <c r="AZ51" t="s" s="2">
        <v>102</v>
      </c>
      <c r="BA51" t="s" s="2">
        <v>102</v>
      </c>
      <c r="BB51" t="s" s="2">
        <v>122</v>
      </c>
      <c r="BC51" t="s" s="2">
        <v>103</v>
      </c>
      <c r="BD51" t="s" s="2">
        <v>104</v>
      </c>
      <c r="BE51" t="s" s="2">
        <v>103</v>
      </c>
      <c r="BF51" t="s" s="2">
        <v>103</v>
      </c>
      <c r="BG51" t="s" s="2">
        <v>103</v>
      </c>
      <c r="BH51" t="s" s="2">
        <v>103</v>
      </c>
      <c r="BI51" t="s" s="2">
        <v>104</v>
      </c>
      <c r="BJ51" t="s" s="2">
        <v>104</v>
      </c>
      <c r="BK51" t="s" s="2">
        <v>104</v>
      </c>
      <c r="BL51" t="s" s="2">
        <v>104</v>
      </c>
      <c r="BM51" t="s" s="2">
        <v>105</v>
      </c>
      <c r="BN51" t="s" s="2">
        <v>105</v>
      </c>
      <c r="BO51" t="s" s="2">
        <v>104</v>
      </c>
      <c r="BP51" t="s" s="2">
        <v>104</v>
      </c>
      <c r="BQ51" t="s" s="2">
        <v>104</v>
      </c>
      <c r="BR51" t="s" s="2">
        <v>104</v>
      </c>
      <c r="BS51" t="s" s="2">
        <v>103</v>
      </c>
      <c r="BT51" t="s" s="2">
        <v>104</v>
      </c>
      <c r="BU51" t="s" s="2">
        <v>104</v>
      </c>
      <c r="BV51" t="s" s="2">
        <v>106</v>
      </c>
      <c r="BW51" t="s" s="2">
        <v>106</v>
      </c>
      <c r="BX51" t="s" s="2">
        <v>106</v>
      </c>
      <c r="BY51" t="s" s="2">
        <v>106</v>
      </c>
      <c r="BZ51" t="s" s="2">
        <v>106</v>
      </c>
      <c r="CA51" s="9">
        <v>90427713</v>
      </c>
      <c r="CB51" s="10"/>
      <c r="CC51" s="10"/>
      <c r="CD51" s="10"/>
      <c r="CE51" s="10"/>
      <c r="CF51" s="10"/>
    </row>
    <row r="52" ht="13.65" customHeight="1">
      <c r="A52" s="5">
        <v>45860.617359027776</v>
      </c>
      <c r="B52" s="11"/>
      <c r="C52" t="s" s="7">
        <v>303</v>
      </c>
      <c r="D52" t="s" s="7">
        <v>303</v>
      </c>
      <c r="E52" s="12"/>
      <c r="F52" t="s" s="7">
        <v>382</v>
      </c>
      <c r="G52" t="s" s="8">
        <v>383</v>
      </c>
      <c r="H52" t="s" s="2">
        <v>144</v>
      </c>
      <c r="I52" t="s" s="2">
        <v>145</v>
      </c>
      <c r="J52" t="s" s="2">
        <v>113</v>
      </c>
      <c r="K52" t="s" s="2">
        <v>87</v>
      </c>
      <c r="L52" t="s" s="2">
        <v>93</v>
      </c>
      <c r="M52" t="s" s="2">
        <v>93</v>
      </c>
      <c r="N52" t="s" s="2">
        <v>93</v>
      </c>
      <c r="O52" t="s" s="2">
        <v>94</v>
      </c>
      <c r="P52" t="s" s="2">
        <v>93</v>
      </c>
      <c r="Q52" t="s" s="2">
        <v>93</v>
      </c>
      <c r="R52" t="s" s="2">
        <v>95</v>
      </c>
      <c r="S52" t="s" s="2">
        <v>95</v>
      </c>
      <c r="T52" t="s" s="2">
        <v>95</v>
      </c>
      <c r="U52" t="s" s="2">
        <v>95</v>
      </c>
      <c r="V52" t="s" s="2">
        <v>95</v>
      </c>
      <c r="W52" t="s" s="2">
        <v>109</v>
      </c>
      <c r="X52" t="s" s="2">
        <v>114</v>
      </c>
      <c r="Y52" s="10"/>
      <c r="Z52" t="s" s="2">
        <v>98</v>
      </c>
      <c r="AA52" t="s" s="2">
        <v>117</v>
      </c>
      <c r="AB52" t="s" s="2">
        <v>98</v>
      </c>
      <c r="AC52" t="s" s="2">
        <v>118</v>
      </c>
      <c r="AD52" t="s" s="2">
        <v>117</v>
      </c>
      <c r="AE52" t="s" s="2">
        <v>98</v>
      </c>
      <c r="AF52" t="s" s="2">
        <v>117</v>
      </c>
      <c r="AG52" t="s" s="2">
        <v>117</v>
      </c>
      <c r="AH52" t="s" s="2">
        <v>118</v>
      </c>
      <c r="AI52" t="s" s="2">
        <v>98</v>
      </c>
      <c r="AJ52" s="9">
        <v>3</v>
      </c>
      <c r="AK52" s="9">
        <v>4</v>
      </c>
      <c r="AL52" s="9">
        <v>3</v>
      </c>
      <c r="AM52" s="9">
        <v>0</v>
      </c>
      <c r="AN52" s="9">
        <v>3</v>
      </c>
      <c r="AO52" t="s" s="2">
        <v>132</v>
      </c>
      <c r="AP52" t="s" s="2">
        <v>121</v>
      </c>
      <c r="AQ52" t="s" s="2">
        <v>102</v>
      </c>
      <c r="AR52" t="s" s="2">
        <v>101</v>
      </c>
      <c r="AS52" t="s" s="2">
        <v>132</v>
      </c>
      <c r="AT52" s="9">
        <v>3</v>
      </c>
      <c r="AU52" s="9">
        <v>2</v>
      </c>
      <c r="AV52" s="9">
        <v>3</v>
      </c>
      <c r="AW52" s="9">
        <v>1</v>
      </c>
      <c r="AX52" t="s" s="2">
        <v>132</v>
      </c>
      <c r="AY52" t="s" s="2">
        <v>132</v>
      </c>
      <c r="AZ52" t="s" s="2">
        <v>132</v>
      </c>
      <c r="BA52" t="s" s="2">
        <v>102</v>
      </c>
      <c r="BB52" t="s" s="2">
        <v>122</v>
      </c>
      <c r="BC52" t="s" s="2">
        <v>103</v>
      </c>
      <c r="BD52" t="s" s="2">
        <v>122</v>
      </c>
      <c r="BE52" t="s" s="2">
        <v>122</v>
      </c>
      <c r="BF52" t="s" s="2">
        <v>122</v>
      </c>
      <c r="BG52" t="s" s="2">
        <v>105</v>
      </c>
      <c r="BH52" t="s" s="2">
        <v>105</v>
      </c>
      <c r="BI52" t="s" s="2">
        <v>105</v>
      </c>
      <c r="BJ52" t="s" s="2">
        <v>105</v>
      </c>
      <c r="BK52" t="s" s="2">
        <v>105</v>
      </c>
      <c r="BL52" t="s" s="2">
        <v>122</v>
      </c>
      <c r="BM52" t="s" s="2">
        <v>122</v>
      </c>
      <c r="BN52" t="s" s="2">
        <v>122</v>
      </c>
      <c r="BO52" t="s" s="2">
        <v>122</v>
      </c>
      <c r="BP52" t="s" s="2">
        <v>122</v>
      </c>
      <c r="BQ52" t="s" s="2">
        <v>104</v>
      </c>
      <c r="BR52" t="s" s="2">
        <v>104</v>
      </c>
      <c r="BS52" t="s" s="2">
        <v>104</v>
      </c>
      <c r="BT52" t="s" s="2">
        <v>104</v>
      </c>
      <c r="BU52" t="s" s="2">
        <v>104</v>
      </c>
      <c r="BV52" t="s" s="2">
        <v>122</v>
      </c>
      <c r="BW52" t="s" s="2">
        <v>106</v>
      </c>
      <c r="BX52" t="s" s="2">
        <v>122</v>
      </c>
      <c r="BY52" t="s" s="2">
        <v>122</v>
      </c>
      <c r="BZ52" t="s" s="2">
        <v>103</v>
      </c>
      <c r="CA52" s="9">
        <v>3009</v>
      </c>
      <c r="CB52" s="10"/>
      <c r="CC52" s="10"/>
      <c r="CD52" s="10"/>
      <c r="CE52" s="10"/>
      <c r="CF52" s="10"/>
    </row>
    <row r="53" ht="13.65" customHeight="1">
      <c r="A53" s="5">
        <v>45860.623097233794</v>
      </c>
      <c r="B53" s="11"/>
      <c r="C53" t="s" s="7">
        <v>303</v>
      </c>
      <c r="D53" t="s" s="7">
        <v>303</v>
      </c>
      <c r="E53" s="12"/>
      <c r="F53" t="s" s="7">
        <v>384</v>
      </c>
      <c r="G53" t="s" s="8">
        <v>385</v>
      </c>
      <c r="H53" t="s" s="2">
        <v>181</v>
      </c>
      <c r="I53" t="s" s="2">
        <v>182</v>
      </c>
      <c r="J53" t="s" s="2">
        <v>113</v>
      </c>
      <c r="K53" t="s" s="2">
        <v>87</v>
      </c>
      <c r="L53" t="s" s="2">
        <v>93</v>
      </c>
      <c r="M53" t="s" s="2">
        <v>93</v>
      </c>
      <c r="N53" t="s" s="2">
        <v>93</v>
      </c>
      <c r="O53" t="s" s="2">
        <v>94</v>
      </c>
      <c r="P53" t="s" s="2">
        <v>93</v>
      </c>
      <c r="Q53" t="s" s="2">
        <v>93</v>
      </c>
      <c r="R53" t="s" s="2">
        <v>95</v>
      </c>
      <c r="S53" t="s" s="2">
        <v>95</v>
      </c>
      <c r="T53" t="s" s="2">
        <v>171</v>
      </c>
      <c r="U53" t="s" s="2">
        <v>95</v>
      </c>
      <c r="V53" t="s" s="2">
        <v>95</v>
      </c>
      <c r="W53" t="s" s="2">
        <v>155</v>
      </c>
      <c r="X53" t="s" s="2">
        <v>114</v>
      </c>
      <c r="Y53" s="10"/>
      <c r="Z53" t="s" s="2">
        <v>117</v>
      </c>
      <c r="AA53" t="s" s="2">
        <v>99</v>
      </c>
      <c r="AB53" t="s" s="2">
        <v>98</v>
      </c>
      <c r="AC53" t="s" s="2">
        <v>100</v>
      </c>
      <c r="AD53" t="s" s="2">
        <v>100</v>
      </c>
      <c r="AE53" t="s" s="2">
        <v>117</v>
      </c>
      <c r="AF53" t="s" s="2">
        <v>100</v>
      </c>
      <c r="AG53" t="s" s="2">
        <v>118</v>
      </c>
      <c r="AH53" t="s" s="2">
        <v>118</v>
      </c>
      <c r="AI53" t="s" s="2">
        <v>118</v>
      </c>
      <c r="AJ53" s="9">
        <v>2</v>
      </c>
      <c r="AK53" s="9">
        <v>0</v>
      </c>
      <c r="AL53" s="9">
        <v>3</v>
      </c>
      <c r="AM53" s="9">
        <v>0</v>
      </c>
      <c r="AN53" s="9">
        <v>5</v>
      </c>
      <c r="AO53" t="s" s="2">
        <v>102</v>
      </c>
      <c r="AP53" t="s" s="2">
        <v>101</v>
      </c>
      <c r="AQ53" t="s" s="2">
        <v>132</v>
      </c>
      <c r="AR53" t="s" s="2">
        <v>101</v>
      </c>
      <c r="AS53" t="s" s="2">
        <v>101</v>
      </c>
      <c r="AT53" s="9">
        <v>1</v>
      </c>
      <c r="AU53" s="9">
        <v>3</v>
      </c>
      <c r="AV53" s="9">
        <v>7</v>
      </c>
      <c r="AW53" s="9">
        <v>1</v>
      </c>
      <c r="AX53" t="s" s="2">
        <v>101</v>
      </c>
      <c r="AY53" t="s" s="2">
        <v>101</v>
      </c>
      <c r="AZ53" t="s" s="2">
        <v>121</v>
      </c>
      <c r="BA53" t="s" s="2">
        <v>101</v>
      </c>
      <c r="BB53" t="s" s="2">
        <v>122</v>
      </c>
      <c r="BC53" t="s" s="2">
        <v>103</v>
      </c>
      <c r="BD53" t="s" s="2">
        <v>104</v>
      </c>
      <c r="BE53" t="s" s="2">
        <v>122</v>
      </c>
      <c r="BF53" t="s" s="2">
        <v>122</v>
      </c>
      <c r="BG53" t="s" s="2">
        <v>122</v>
      </c>
      <c r="BH53" t="s" s="2">
        <v>103</v>
      </c>
      <c r="BI53" t="s" s="2">
        <v>103</v>
      </c>
      <c r="BJ53" t="s" s="2">
        <v>103</v>
      </c>
      <c r="BK53" t="s" s="2">
        <v>122</v>
      </c>
      <c r="BL53" t="s" s="2">
        <v>103</v>
      </c>
      <c r="BM53" t="s" s="2">
        <v>104</v>
      </c>
      <c r="BN53" t="s" s="2">
        <v>104</v>
      </c>
      <c r="BO53" t="s" s="2">
        <v>103</v>
      </c>
      <c r="BP53" t="s" s="2">
        <v>103</v>
      </c>
      <c r="BQ53" t="s" s="2">
        <v>122</v>
      </c>
      <c r="BR53" t="s" s="2">
        <v>103</v>
      </c>
      <c r="BS53" t="s" s="2">
        <v>103</v>
      </c>
      <c r="BT53" t="s" s="2">
        <v>104</v>
      </c>
      <c r="BU53" t="s" s="2">
        <v>103</v>
      </c>
      <c r="BV53" t="s" s="2">
        <v>106</v>
      </c>
      <c r="BW53" t="s" s="2">
        <v>122</v>
      </c>
      <c r="BX53" t="s" s="2">
        <v>106</v>
      </c>
      <c r="BY53" t="s" s="2">
        <v>106</v>
      </c>
      <c r="BZ53" t="s" s="2">
        <v>106</v>
      </c>
      <c r="CA53" s="9">
        <v>153027023</v>
      </c>
      <c r="CB53" s="10"/>
      <c r="CC53" s="10"/>
      <c r="CD53" s="10"/>
      <c r="CE53" s="10"/>
      <c r="CF53" s="10"/>
    </row>
    <row r="54" ht="13.65" customHeight="1">
      <c r="A54" s="5">
        <v>45860.624873668981</v>
      </c>
      <c r="B54" s="11"/>
      <c r="C54" t="s" s="7">
        <v>93</v>
      </c>
      <c r="D54" t="s" s="7">
        <v>93</v>
      </c>
      <c r="E54" s="12"/>
      <c r="F54" t="s" s="7">
        <v>222</v>
      </c>
      <c r="G54" t="s" s="8">
        <v>386</v>
      </c>
      <c r="H54" t="s" s="2">
        <v>144</v>
      </c>
      <c r="I54" t="s" s="2">
        <v>145</v>
      </c>
      <c r="J54" t="s" s="2">
        <v>113</v>
      </c>
      <c r="K54" t="s" s="2">
        <v>110</v>
      </c>
      <c r="L54" t="s" s="2">
        <v>93</v>
      </c>
      <c r="M54" t="s" s="2">
        <v>93</v>
      </c>
      <c r="N54" t="s" s="2">
        <v>93</v>
      </c>
      <c r="O54" t="s" s="2">
        <v>93</v>
      </c>
      <c r="P54" t="s" s="2">
        <v>93</v>
      </c>
      <c r="Q54" t="s" s="2">
        <v>93</v>
      </c>
      <c r="R54" t="s" s="2">
        <v>95</v>
      </c>
      <c r="S54" t="s" s="2">
        <v>95</v>
      </c>
      <c r="T54" t="s" s="2">
        <v>96</v>
      </c>
      <c r="U54" t="s" s="2">
        <v>96</v>
      </c>
      <c r="V54" t="s" s="2">
        <v>96</v>
      </c>
      <c r="W54" t="s" s="2">
        <v>114</v>
      </c>
      <c r="X54" t="s" s="2">
        <v>114</v>
      </c>
      <c r="Y54" s="10"/>
      <c r="Z54" t="s" s="2">
        <v>117</v>
      </c>
      <c r="AA54" t="s" s="2">
        <v>99</v>
      </c>
      <c r="AB54" t="s" s="2">
        <v>117</v>
      </c>
      <c r="AC54" t="s" s="2">
        <v>100</v>
      </c>
      <c r="AD54" t="s" s="2">
        <v>100</v>
      </c>
      <c r="AE54" t="s" s="2">
        <v>99</v>
      </c>
      <c r="AF54" t="s" s="2">
        <v>117</v>
      </c>
      <c r="AG54" t="s" s="2">
        <v>100</v>
      </c>
      <c r="AH54" t="s" s="2">
        <v>100</v>
      </c>
      <c r="AI54" t="s" s="2">
        <v>100</v>
      </c>
      <c r="AJ54" s="9">
        <v>4</v>
      </c>
      <c r="AK54" s="9">
        <v>2</v>
      </c>
      <c r="AL54" s="9">
        <v>4</v>
      </c>
      <c r="AM54" s="9">
        <v>0</v>
      </c>
      <c r="AN54" s="9">
        <v>4</v>
      </c>
      <c r="AO54" t="s" s="2">
        <v>121</v>
      </c>
      <c r="AP54" t="s" s="2">
        <v>101</v>
      </c>
      <c r="AQ54" t="s" s="2">
        <v>101</v>
      </c>
      <c r="AR54" t="s" s="2">
        <v>101</v>
      </c>
      <c r="AS54" t="s" s="2">
        <v>101</v>
      </c>
      <c r="AT54" s="9">
        <v>3</v>
      </c>
      <c r="AU54" s="9">
        <v>2</v>
      </c>
      <c r="AV54" s="9">
        <v>2</v>
      </c>
      <c r="AW54" s="9">
        <v>2</v>
      </c>
      <c r="AX54" t="s" s="2">
        <v>102</v>
      </c>
      <c r="AY54" t="s" s="2">
        <v>102</v>
      </c>
      <c r="AZ54" t="s" s="2">
        <v>132</v>
      </c>
      <c r="BA54" t="s" s="2">
        <v>102</v>
      </c>
      <c r="BB54" t="s" s="2">
        <v>104</v>
      </c>
      <c r="BC54" t="s" s="2">
        <v>103</v>
      </c>
      <c r="BD54" t="s" s="2">
        <v>104</v>
      </c>
      <c r="BE54" t="s" s="2">
        <v>104</v>
      </c>
      <c r="BF54" t="s" s="2">
        <v>103</v>
      </c>
      <c r="BG54" t="s" s="2">
        <v>103</v>
      </c>
      <c r="BH54" t="s" s="2">
        <v>103</v>
      </c>
      <c r="BI54" t="s" s="2">
        <v>103</v>
      </c>
      <c r="BJ54" t="s" s="2">
        <v>103</v>
      </c>
      <c r="BK54" t="s" s="2">
        <v>104</v>
      </c>
      <c r="BL54" t="s" s="2">
        <v>104</v>
      </c>
      <c r="BM54" t="s" s="2">
        <v>104</v>
      </c>
      <c r="BN54" t="s" s="2">
        <v>104</v>
      </c>
      <c r="BO54" t="s" s="2">
        <v>104</v>
      </c>
      <c r="BP54" t="s" s="2">
        <v>104</v>
      </c>
      <c r="BQ54" t="s" s="2">
        <v>103</v>
      </c>
      <c r="BR54" t="s" s="2">
        <v>104</v>
      </c>
      <c r="BS54" t="s" s="2">
        <v>103</v>
      </c>
      <c r="BT54" t="s" s="2">
        <v>103</v>
      </c>
      <c r="BU54" t="s" s="2">
        <v>103</v>
      </c>
      <c r="BV54" t="s" s="2">
        <v>106</v>
      </c>
      <c r="BW54" t="s" s="2">
        <v>122</v>
      </c>
      <c r="BX54" t="s" s="2">
        <v>106</v>
      </c>
      <c r="BY54" t="s" s="2">
        <v>104</v>
      </c>
      <c r="BZ54" t="s" s="2">
        <v>104</v>
      </c>
      <c r="CA54" s="9">
        <v>300027519</v>
      </c>
      <c r="CB54" s="10"/>
      <c r="CC54" s="10"/>
      <c r="CD54" s="10"/>
      <c r="CE54" s="10"/>
      <c r="CF54" s="10"/>
    </row>
    <row r="55" ht="13.65" customHeight="1">
      <c r="A55" s="5">
        <v>45860.642098321754</v>
      </c>
      <c r="B55" s="11"/>
      <c r="C55" t="s" s="7">
        <v>93</v>
      </c>
      <c r="D55" t="s" s="7">
        <v>93</v>
      </c>
      <c r="E55" s="12"/>
      <c r="F55" t="s" s="7">
        <v>387</v>
      </c>
      <c r="G55" t="s" s="8">
        <v>388</v>
      </c>
      <c r="H55" t="s" s="2">
        <v>168</v>
      </c>
      <c r="I55" t="s" s="2">
        <v>169</v>
      </c>
      <c r="J55" t="s" s="2">
        <v>146</v>
      </c>
      <c r="K55" t="s" s="2">
        <v>389</v>
      </c>
      <c r="L55" t="s" s="2">
        <v>93</v>
      </c>
      <c r="M55" t="s" s="2">
        <v>93</v>
      </c>
      <c r="N55" t="s" s="2">
        <v>94</v>
      </c>
      <c r="O55" t="s" s="2">
        <v>93</v>
      </c>
      <c r="P55" t="s" s="2">
        <v>93</v>
      </c>
      <c r="Q55" t="s" s="2">
        <v>93</v>
      </c>
      <c r="R55" t="s" s="2">
        <v>96</v>
      </c>
      <c r="S55" t="s" s="2">
        <v>96</v>
      </c>
      <c r="T55" t="s" s="2">
        <v>96</v>
      </c>
      <c r="U55" t="s" s="2">
        <v>96</v>
      </c>
      <c r="V55" t="s" s="2">
        <v>96</v>
      </c>
      <c r="W55" t="s" s="2">
        <v>114</v>
      </c>
      <c r="X55" t="s" s="2">
        <v>109</v>
      </c>
      <c r="Y55" s="10"/>
      <c r="Z55" t="s" s="2">
        <v>98</v>
      </c>
      <c r="AA55" t="s" s="2">
        <v>99</v>
      </c>
      <c r="AB55" t="s" s="2">
        <v>98</v>
      </c>
      <c r="AC55" t="s" s="2">
        <v>98</v>
      </c>
      <c r="AD55" t="s" s="2">
        <v>100</v>
      </c>
      <c r="AE55" t="s" s="2">
        <v>99</v>
      </c>
      <c r="AF55" t="s" s="2">
        <v>99</v>
      </c>
      <c r="AG55" t="s" s="2">
        <v>100</v>
      </c>
      <c r="AH55" t="s" s="2">
        <v>100</v>
      </c>
      <c r="AI55" t="s" s="2">
        <v>100</v>
      </c>
      <c r="AJ55" s="9">
        <v>0</v>
      </c>
      <c r="AK55" s="9">
        <v>3</v>
      </c>
      <c r="AL55" s="9">
        <v>2</v>
      </c>
      <c r="AM55" s="9">
        <v>7</v>
      </c>
      <c r="AN55" s="9">
        <v>1</v>
      </c>
      <c r="AO55" t="s" s="2">
        <v>101</v>
      </c>
      <c r="AP55" t="s" s="2">
        <v>102</v>
      </c>
      <c r="AQ55" t="s" s="2">
        <v>132</v>
      </c>
      <c r="AR55" t="s" s="2">
        <v>120</v>
      </c>
      <c r="AS55" t="s" s="2">
        <v>101</v>
      </c>
      <c r="AT55" s="9">
        <v>1</v>
      </c>
      <c r="AU55" s="9">
        <v>2</v>
      </c>
      <c r="AV55" s="9">
        <v>2</v>
      </c>
      <c r="AW55" s="9">
        <v>6</v>
      </c>
      <c r="AX55" t="s" s="2">
        <v>101</v>
      </c>
      <c r="AY55" t="s" s="2">
        <v>102</v>
      </c>
      <c r="AZ55" t="s" s="2">
        <v>102</v>
      </c>
      <c r="BA55" t="s" s="2">
        <v>120</v>
      </c>
      <c r="BB55" t="s" s="2">
        <v>103</v>
      </c>
      <c r="BC55" t="s" s="2">
        <v>103</v>
      </c>
      <c r="BD55" t="s" s="2">
        <v>122</v>
      </c>
      <c r="BE55" t="s" s="2">
        <v>122</v>
      </c>
      <c r="BF55" t="s" s="2">
        <v>122</v>
      </c>
      <c r="BG55" t="s" s="2">
        <v>122</v>
      </c>
      <c r="BH55" t="s" s="2">
        <v>122</v>
      </c>
      <c r="BI55" t="s" s="2">
        <v>105</v>
      </c>
      <c r="BJ55" t="s" s="2">
        <v>104</v>
      </c>
      <c r="BK55" t="s" s="2">
        <v>122</v>
      </c>
      <c r="BL55" t="s" s="2">
        <v>122</v>
      </c>
      <c r="BM55" t="s" s="2">
        <v>122</v>
      </c>
      <c r="BN55" t="s" s="2">
        <v>122</v>
      </c>
      <c r="BO55" t="s" s="2">
        <v>122</v>
      </c>
      <c r="BP55" t="s" s="2">
        <v>122</v>
      </c>
      <c r="BQ55" t="s" s="2">
        <v>122</v>
      </c>
      <c r="BR55" t="s" s="2">
        <v>122</v>
      </c>
      <c r="BS55" t="s" s="2">
        <v>122</v>
      </c>
      <c r="BT55" t="s" s="2">
        <v>122</v>
      </c>
      <c r="BU55" t="s" s="2">
        <v>122</v>
      </c>
      <c r="BV55" t="s" s="2">
        <v>122</v>
      </c>
      <c r="BW55" t="s" s="2">
        <v>106</v>
      </c>
      <c r="BX55" t="s" s="2">
        <v>122</v>
      </c>
      <c r="BY55" t="s" s="2">
        <v>106</v>
      </c>
      <c r="BZ55" t="s" s="2">
        <v>105</v>
      </c>
      <c r="CA55" s="9">
        <v>331427858</v>
      </c>
      <c r="CB55" s="10"/>
      <c r="CC55" s="10"/>
      <c r="CD55" s="10"/>
      <c r="CE55" s="10"/>
      <c r="CF55" s="10"/>
    </row>
    <row r="56" ht="35.65" customHeight="1">
      <c r="A56" s="5">
        <v>45860.645572314810</v>
      </c>
      <c r="B56" s="11"/>
      <c r="C56" t="s" s="7">
        <v>93</v>
      </c>
      <c r="D56" t="s" s="7">
        <v>93</v>
      </c>
      <c r="E56" s="12"/>
      <c r="F56" t="s" s="7">
        <v>390</v>
      </c>
      <c r="G56" t="s" s="8">
        <v>391</v>
      </c>
      <c r="H56" t="s" s="2">
        <v>181</v>
      </c>
      <c r="I56" t="s" s="2">
        <v>182</v>
      </c>
      <c r="J56" t="s" s="2">
        <v>146</v>
      </c>
      <c r="K56" t="s" s="2">
        <v>392</v>
      </c>
      <c r="L56" t="s" s="2">
        <v>93</v>
      </c>
      <c r="M56" t="s" s="2">
        <v>93</v>
      </c>
      <c r="N56" t="s" s="2">
        <v>94</v>
      </c>
      <c r="O56" t="s" s="2">
        <v>94</v>
      </c>
      <c r="P56" t="s" s="2">
        <v>93</v>
      </c>
      <c r="Q56" t="s" s="2">
        <v>93</v>
      </c>
      <c r="R56" t="s" s="2">
        <v>96</v>
      </c>
      <c r="S56" t="s" s="2">
        <v>96</v>
      </c>
      <c r="T56" t="s" s="2">
        <v>96</v>
      </c>
      <c r="U56" t="s" s="2">
        <v>96</v>
      </c>
      <c r="V56" t="s" s="2">
        <v>96</v>
      </c>
      <c r="W56" t="s" s="2">
        <v>114</v>
      </c>
      <c r="X56" t="s" s="2">
        <v>114</v>
      </c>
      <c r="Y56" t="s" s="4">
        <v>393</v>
      </c>
      <c r="Z56" t="s" s="2">
        <v>98</v>
      </c>
      <c r="AA56" t="s" s="2">
        <v>98</v>
      </c>
      <c r="AB56" t="s" s="2">
        <v>98</v>
      </c>
      <c r="AC56" t="s" s="2">
        <v>98</v>
      </c>
      <c r="AD56" t="s" s="2">
        <v>118</v>
      </c>
      <c r="AE56" t="s" s="2">
        <v>98</v>
      </c>
      <c r="AF56" t="s" s="2">
        <v>98</v>
      </c>
      <c r="AG56" t="s" s="2">
        <v>118</v>
      </c>
      <c r="AH56" t="s" s="2">
        <v>118</v>
      </c>
      <c r="AI56" t="s" s="2">
        <v>118</v>
      </c>
      <c r="AJ56" s="9">
        <v>7</v>
      </c>
      <c r="AK56" s="9">
        <v>7</v>
      </c>
      <c r="AL56" s="9">
        <v>7</v>
      </c>
      <c r="AM56" s="9">
        <v>7</v>
      </c>
      <c r="AN56" s="9">
        <v>7</v>
      </c>
      <c r="AO56" t="s" s="2">
        <v>101</v>
      </c>
      <c r="AP56" t="s" s="2">
        <v>101</v>
      </c>
      <c r="AQ56" t="s" s="2">
        <v>101</v>
      </c>
      <c r="AR56" t="s" s="2">
        <v>132</v>
      </c>
      <c r="AS56" t="s" s="2">
        <v>102</v>
      </c>
      <c r="AT56" s="9">
        <v>4</v>
      </c>
      <c r="AU56" s="9">
        <v>5</v>
      </c>
      <c r="AV56" s="9">
        <v>5</v>
      </c>
      <c r="AW56" s="9">
        <v>6</v>
      </c>
      <c r="AX56" t="s" s="2">
        <v>101</v>
      </c>
      <c r="AY56" t="s" s="2">
        <v>102</v>
      </c>
      <c r="AZ56" t="s" s="2">
        <v>102</v>
      </c>
      <c r="BA56" t="s" s="2">
        <v>121</v>
      </c>
      <c r="BB56" t="s" s="2">
        <v>103</v>
      </c>
      <c r="BC56" t="s" s="2">
        <v>103</v>
      </c>
      <c r="BD56" t="s" s="2">
        <v>104</v>
      </c>
      <c r="BE56" t="s" s="2">
        <v>103</v>
      </c>
      <c r="BF56" t="s" s="2">
        <v>103</v>
      </c>
      <c r="BG56" t="s" s="2">
        <v>103</v>
      </c>
      <c r="BH56" t="s" s="2">
        <v>104</v>
      </c>
      <c r="BI56" t="s" s="2">
        <v>105</v>
      </c>
      <c r="BJ56" t="s" s="2">
        <v>104</v>
      </c>
      <c r="BK56" t="s" s="2">
        <v>104</v>
      </c>
      <c r="BL56" t="s" s="2">
        <v>103</v>
      </c>
      <c r="BM56" t="s" s="2">
        <v>103</v>
      </c>
      <c r="BN56" t="s" s="2">
        <v>103</v>
      </c>
      <c r="BO56" t="s" s="2">
        <v>103</v>
      </c>
      <c r="BP56" t="s" s="2">
        <v>103</v>
      </c>
      <c r="BQ56" t="s" s="2">
        <v>104</v>
      </c>
      <c r="BR56" t="s" s="2">
        <v>104</v>
      </c>
      <c r="BS56" t="s" s="2">
        <v>103</v>
      </c>
      <c r="BT56" t="s" s="2">
        <v>103</v>
      </c>
      <c r="BU56" t="s" s="2">
        <v>103</v>
      </c>
      <c r="BV56" t="s" s="2">
        <v>122</v>
      </c>
      <c r="BW56" t="s" s="2">
        <v>122</v>
      </c>
      <c r="BX56" t="s" s="2">
        <v>122</v>
      </c>
      <c r="BY56" t="s" s="2">
        <v>106</v>
      </c>
      <c r="BZ56" t="s" s="2">
        <v>104</v>
      </c>
      <c r="CA56" s="9">
        <v>27607</v>
      </c>
      <c r="CB56" s="9" cm="1">
        <f t="array" ref="CB56">130+150+147+89</f>
        <v>516</v>
      </c>
      <c r="CC56" s="9" cm="1">
        <f t="array" ref="CC56">178+166+120+102</f>
        <v>566</v>
      </c>
      <c r="CD56" s="9" cm="1">
        <f t="array" ref="CD56">133+65+150+170</f>
        <v>518</v>
      </c>
      <c r="CE56" t="s" s="2">
        <v>87</v>
      </c>
      <c r="CF56" s="9" cm="1">
        <f t="array" ref="CF56">AVERAGE(CB56:CE56)</f>
        <v>533.333333333333</v>
      </c>
    </row>
    <row r="57" ht="13.65" customHeight="1">
      <c r="A57" s="5">
        <v>45860.650165011575</v>
      </c>
      <c r="B57" s="11"/>
      <c r="C57" t="s" s="7">
        <v>93</v>
      </c>
      <c r="D57" t="s" s="7">
        <v>93</v>
      </c>
      <c r="E57" s="12"/>
      <c r="F57" t="s" s="7">
        <v>394</v>
      </c>
      <c r="G57" t="s" s="8">
        <v>395</v>
      </c>
      <c r="H57" t="s" s="2">
        <v>181</v>
      </c>
      <c r="I57" t="s" s="2">
        <v>182</v>
      </c>
      <c r="J57" t="s" s="2">
        <v>113</v>
      </c>
      <c r="K57" t="s" s="2">
        <v>396</v>
      </c>
      <c r="L57" t="s" s="2">
        <v>93</v>
      </c>
      <c r="M57" t="s" s="2">
        <v>93</v>
      </c>
      <c r="N57" t="s" s="2">
        <v>93</v>
      </c>
      <c r="O57" t="s" s="2">
        <v>94</v>
      </c>
      <c r="P57" t="s" s="2">
        <v>93</v>
      </c>
      <c r="Q57" t="s" s="2">
        <v>93</v>
      </c>
      <c r="R57" t="s" s="2">
        <v>95</v>
      </c>
      <c r="S57" t="s" s="2">
        <v>96</v>
      </c>
      <c r="T57" t="s" s="2">
        <v>95</v>
      </c>
      <c r="U57" t="s" s="2">
        <v>95</v>
      </c>
      <c r="V57" t="s" s="2">
        <v>96</v>
      </c>
      <c r="W57" t="s" s="2">
        <v>114</v>
      </c>
      <c r="X57" t="s" s="2">
        <v>397</v>
      </c>
      <c r="Y57" t="s" s="2">
        <v>398</v>
      </c>
      <c r="Z57" t="s" s="2">
        <v>98</v>
      </c>
      <c r="AA57" t="s" s="2">
        <v>117</v>
      </c>
      <c r="AB57" t="s" s="2">
        <v>117</v>
      </c>
      <c r="AC57" t="s" s="2">
        <v>98</v>
      </c>
      <c r="AD57" t="s" s="2">
        <v>100</v>
      </c>
      <c r="AE57" t="s" s="2">
        <v>99</v>
      </c>
      <c r="AF57" t="s" s="2">
        <v>99</v>
      </c>
      <c r="AG57" t="s" s="2">
        <v>100</v>
      </c>
      <c r="AH57" t="s" s="2">
        <v>100</v>
      </c>
      <c r="AI57" t="s" s="2">
        <v>118</v>
      </c>
      <c r="AJ57" s="9">
        <v>4</v>
      </c>
      <c r="AK57" s="9">
        <v>3</v>
      </c>
      <c r="AL57" s="9">
        <v>5</v>
      </c>
      <c r="AM57" s="9">
        <v>0</v>
      </c>
      <c r="AN57" s="9">
        <v>7</v>
      </c>
      <c r="AO57" t="s" s="2">
        <v>102</v>
      </c>
      <c r="AP57" t="s" s="2">
        <v>101</v>
      </c>
      <c r="AQ57" t="s" s="2">
        <v>101</v>
      </c>
      <c r="AR57" t="s" s="2">
        <v>101</v>
      </c>
      <c r="AS57" t="s" s="2">
        <v>102</v>
      </c>
      <c r="AT57" s="9">
        <v>3</v>
      </c>
      <c r="AU57" s="9">
        <v>3</v>
      </c>
      <c r="AV57" s="9">
        <v>7</v>
      </c>
      <c r="AW57" s="9">
        <v>0</v>
      </c>
      <c r="AX57" t="s" s="2">
        <v>101</v>
      </c>
      <c r="AY57" t="s" s="2">
        <v>101</v>
      </c>
      <c r="AZ57" t="s" s="2">
        <v>101</v>
      </c>
      <c r="BA57" t="s" s="2">
        <v>101</v>
      </c>
      <c r="BB57" t="s" s="2">
        <v>104</v>
      </c>
      <c r="BC57" t="s" s="2">
        <v>105</v>
      </c>
      <c r="BD57" t="s" s="2">
        <v>104</v>
      </c>
      <c r="BE57" t="s" s="2">
        <v>105</v>
      </c>
      <c r="BF57" t="s" s="2">
        <v>105</v>
      </c>
      <c r="BG57" t="s" s="2">
        <v>105</v>
      </c>
      <c r="BH57" t="s" s="2">
        <v>106</v>
      </c>
      <c r="BI57" t="s" s="2">
        <v>105</v>
      </c>
      <c r="BJ57" t="s" s="2">
        <v>106</v>
      </c>
      <c r="BK57" t="s" s="2">
        <v>106</v>
      </c>
      <c r="BL57" t="s" s="2">
        <v>105</v>
      </c>
      <c r="BM57" t="s" s="2">
        <v>106</v>
      </c>
      <c r="BN57" t="s" s="2">
        <v>105</v>
      </c>
      <c r="BO57" t="s" s="2">
        <v>105</v>
      </c>
      <c r="BP57" t="s" s="2">
        <v>105</v>
      </c>
      <c r="BQ57" t="s" s="2">
        <v>105</v>
      </c>
      <c r="BR57" t="s" s="2">
        <v>106</v>
      </c>
      <c r="BS57" t="s" s="2">
        <v>105</v>
      </c>
      <c r="BT57" t="s" s="2">
        <v>106</v>
      </c>
      <c r="BU57" t="s" s="2">
        <v>105</v>
      </c>
      <c r="BV57" t="s" s="2">
        <v>103</v>
      </c>
      <c r="BW57" t="s" s="2">
        <v>103</v>
      </c>
      <c r="BX57" t="s" s="2">
        <v>106</v>
      </c>
      <c r="BY57" t="s" s="2">
        <v>106</v>
      </c>
      <c r="BZ57" t="s" s="2">
        <v>104</v>
      </c>
      <c r="CA57" s="9">
        <v>210527603</v>
      </c>
      <c r="CB57" t="s" s="2">
        <v>87</v>
      </c>
      <c r="CC57" t="s" s="2">
        <v>87</v>
      </c>
      <c r="CD57" t="s" s="2">
        <v>87</v>
      </c>
      <c r="CE57" s="9" cm="1">
        <f t="array" ref="CE57">510+445+304+152+126</f>
        <v>1537</v>
      </c>
      <c r="CF57" s="10"/>
    </row>
    <row r="58" ht="35.65" customHeight="1">
      <c r="A58" s="5">
        <v>45860.667371736112</v>
      </c>
      <c r="B58" s="11"/>
      <c r="C58" t="s" s="7">
        <v>93</v>
      </c>
      <c r="D58" t="s" s="7">
        <v>93</v>
      </c>
      <c r="E58" s="12"/>
      <c r="F58" t="s" s="7">
        <v>399</v>
      </c>
      <c r="G58" t="s" s="8">
        <v>400</v>
      </c>
      <c r="H58" t="s" s="2">
        <v>144</v>
      </c>
      <c r="I58" t="s" s="2">
        <v>145</v>
      </c>
      <c r="J58" t="s" s="2">
        <v>146</v>
      </c>
      <c r="K58" t="s" s="2">
        <v>299</v>
      </c>
      <c r="L58" t="s" s="2">
        <v>93</v>
      </c>
      <c r="M58" t="s" s="2">
        <v>93</v>
      </c>
      <c r="N58" t="s" s="2">
        <v>93</v>
      </c>
      <c r="O58" t="s" s="2">
        <v>93</v>
      </c>
      <c r="P58" t="s" s="2">
        <v>93</v>
      </c>
      <c r="Q58" t="s" s="2">
        <v>93</v>
      </c>
      <c r="R58" t="s" s="2">
        <v>95</v>
      </c>
      <c r="S58" t="s" s="2">
        <v>95</v>
      </c>
      <c r="T58" t="s" s="2">
        <v>95</v>
      </c>
      <c r="U58" t="s" s="2">
        <v>96</v>
      </c>
      <c r="V58" t="s" s="2">
        <v>96</v>
      </c>
      <c r="W58" t="s" s="2">
        <v>401</v>
      </c>
      <c r="X58" t="s" s="2">
        <v>401</v>
      </c>
      <c r="Y58" t="s" s="4">
        <v>402</v>
      </c>
      <c r="Z58" t="s" s="2">
        <v>98</v>
      </c>
      <c r="AA58" t="s" s="2">
        <v>117</v>
      </c>
      <c r="AB58" t="s" s="2">
        <v>98</v>
      </c>
      <c r="AC58" t="s" s="2">
        <v>98</v>
      </c>
      <c r="AD58" t="s" s="2">
        <v>117</v>
      </c>
      <c r="AE58" t="s" s="2">
        <v>98</v>
      </c>
      <c r="AF58" t="s" s="2">
        <v>98</v>
      </c>
      <c r="AG58" t="s" s="2">
        <v>100</v>
      </c>
      <c r="AH58" t="s" s="2">
        <v>100</v>
      </c>
      <c r="AI58" t="s" s="2">
        <v>118</v>
      </c>
      <c r="AJ58" s="9">
        <v>7</v>
      </c>
      <c r="AK58" s="9">
        <v>4</v>
      </c>
      <c r="AL58" s="9">
        <v>7</v>
      </c>
      <c r="AM58" s="9">
        <v>7</v>
      </c>
      <c r="AN58" s="9">
        <v>4</v>
      </c>
      <c r="AO58" t="s" s="2">
        <v>101</v>
      </c>
      <c r="AP58" t="s" s="2">
        <v>102</v>
      </c>
      <c r="AQ58" t="s" s="2">
        <v>102</v>
      </c>
      <c r="AR58" t="s" s="2">
        <v>132</v>
      </c>
      <c r="AS58" t="s" s="2">
        <v>101</v>
      </c>
      <c r="AT58" s="9">
        <v>3</v>
      </c>
      <c r="AU58" s="9">
        <v>4</v>
      </c>
      <c r="AV58" s="9">
        <v>4</v>
      </c>
      <c r="AW58" s="9">
        <v>4</v>
      </c>
      <c r="AX58" t="s" s="2">
        <v>102</v>
      </c>
      <c r="AY58" t="s" s="2">
        <v>102</v>
      </c>
      <c r="AZ58" t="s" s="2">
        <v>132</v>
      </c>
      <c r="BA58" t="s" s="2">
        <v>132</v>
      </c>
      <c r="BB58" t="s" s="2">
        <v>122</v>
      </c>
      <c r="BC58" t="s" s="2">
        <v>122</v>
      </c>
      <c r="BD58" t="s" s="2">
        <v>122</v>
      </c>
      <c r="BE58" t="s" s="2">
        <v>103</v>
      </c>
      <c r="BF58" t="s" s="2">
        <v>122</v>
      </c>
      <c r="BG58" t="s" s="2">
        <v>122</v>
      </c>
      <c r="BH58" t="s" s="2">
        <v>103</v>
      </c>
      <c r="BI58" t="s" s="2">
        <v>103</v>
      </c>
      <c r="BJ58" t="s" s="2">
        <v>103</v>
      </c>
      <c r="BK58" t="s" s="2">
        <v>122</v>
      </c>
      <c r="BL58" t="s" s="2">
        <v>122</v>
      </c>
      <c r="BM58" t="s" s="2">
        <v>103</v>
      </c>
      <c r="BN58" t="s" s="2">
        <v>103</v>
      </c>
      <c r="BO58" t="s" s="2">
        <v>103</v>
      </c>
      <c r="BP58" t="s" s="2">
        <v>122</v>
      </c>
      <c r="BQ58" t="s" s="2">
        <v>103</v>
      </c>
      <c r="BR58" t="s" s="2">
        <v>103</v>
      </c>
      <c r="BS58" t="s" s="2">
        <v>122</v>
      </c>
      <c r="BT58" t="s" s="2">
        <v>122</v>
      </c>
      <c r="BU58" t="s" s="2">
        <v>122</v>
      </c>
      <c r="BV58" t="s" s="2">
        <v>122</v>
      </c>
      <c r="BW58" t="s" s="2">
        <v>105</v>
      </c>
      <c r="BX58" t="s" s="2">
        <v>122</v>
      </c>
      <c r="BY58" t="s" s="2">
        <v>122</v>
      </c>
      <c r="BZ58" t="s" s="2">
        <v>103</v>
      </c>
      <c r="CA58" s="9">
        <v>42328658</v>
      </c>
      <c r="CB58" t="s" s="2">
        <v>87</v>
      </c>
      <c r="CC58" s="9" cm="1">
        <f t="array" ref="CC58">440+156+127</f>
        <v>723</v>
      </c>
      <c r="CD58" s="9" cm="1">
        <f t="array" ref="CD58">481+243+129</f>
        <v>853</v>
      </c>
      <c r="CE58" s="9">
        <v>729</v>
      </c>
      <c r="CF58" s="9" cm="1">
        <f t="array" ref="CF58">AVERAGE(CB58:CE58)</f>
        <v>768.333333333333</v>
      </c>
    </row>
    <row r="59" ht="46.65" customHeight="1">
      <c r="A59" s="5">
        <v>45860.746613182870</v>
      </c>
      <c r="B59" s="11"/>
      <c r="C59" t="s" s="7">
        <v>93</v>
      </c>
      <c r="D59" t="s" s="7">
        <v>93</v>
      </c>
      <c r="E59" s="12"/>
      <c r="F59" t="s" s="7">
        <v>403</v>
      </c>
      <c r="G59" t="s" s="8">
        <v>404</v>
      </c>
      <c r="H59" t="s" s="2">
        <v>181</v>
      </c>
      <c r="I59" t="s" s="2">
        <v>182</v>
      </c>
      <c r="J59" t="s" s="2">
        <v>113</v>
      </c>
      <c r="K59" t="s" s="2">
        <v>405</v>
      </c>
      <c r="L59" t="s" s="2">
        <v>93</v>
      </c>
      <c r="M59" t="s" s="2">
        <v>93</v>
      </c>
      <c r="N59" t="s" s="2">
        <v>93</v>
      </c>
      <c r="O59" t="s" s="2">
        <v>94</v>
      </c>
      <c r="P59" t="s" s="2">
        <v>93</v>
      </c>
      <c r="Q59" t="s" s="2">
        <v>93</v>
      </c>
      <c r="R59" t="s" s="2">
        <v>203</v>
      </c>
      <c r="S59" t="s" s="2">
        <v>95</v>
      </c>
      <c r="T59" t="s" s="2">
        <v>95</v>
      </c>
      <c r="U59" t="s" s="2">
        <v>95</v>
      </c>
      <c r="V59" t="s" s="2">
        <v>96</v>
      </c>
      <c r="W59" t="s" s="2">
        <v>155</v>
      </c>
      <c r="X59" t="s" s="2">
        <v>114</v>
      </c>
      <c r="Y59" t="s" s="4">
        <v>406</v>
      </c>
      <c r="Z59" t="s" s="2">
        <v>98</v>
      </c>
      <c r="AA59" t="s" s="2">
        <v>99</v>
      </c>
      <c r="AB59" t="s" s="2">
        <v>98</v>
      </c>
      <c r="AC59" t="s" s="2">
        <v>100</v>
      </c>
      <c r="AD59" t="s" s="2">
        <v>100</v>
      </c>
      <c r="AE59" t="s" s="2">
        <v>98</v>
      </c>
      <c r="AF59" t="s" s="2">
        <v>117</v>
      </c>
      <c r="AG59" t="s" s="2">
        <v>100</v>
      </c>
      <c r="AH59" t="s" s="2">
        <v>100</v>
      </c>
      <c r="AI59" t="s" s="2">
        <v>100</v>
      </c>
      <c r="AJ59" s="9">
        <v>5</v>
      </c>
      <c r="AK59" s="9">
        <v>0</v>
      </c>
      <c r="AL59" s="9">
        <v>7</v>
      </c>
      <c r="AM59" s="9">
        <v>1</v>
      </c>
      <c r="AN59" s="9">
        <v>0</v>
      </c>
      <c r="AO59" t="s" s="2">
        <v>102</v>
      </c>
      <c r="AP59" t="s" s="2">
        <v>101</v>
      </c>
      <c r="AQ59" t="s" s="2">
        <v>132</v>
      </c>
      <c r="AR59" t="s" s="2">
        <v>101</v>
      </c>
      <c r="AS59" t="s" s="2">
        <v>101</v>
      </c>
      <c r="AT59" s="9">
        <v>2</v>
      </c>
      <c r="AU59" s="9">
        <v>1</v>
      </c>
      <c r="AV59" s="9">
        <v>7</v>
      </c>
      <c r="AW59" s="9">
        <v>0</v>
      </c>
      <c r="AX59" t="s" s="2">
        <v>101</v>
      </c>
      <c r="AY59" t="s" s="2">
        <v>102</v>
      </c>
      <c r="AZ59" t="s" s="2">
        <v>102</v>
      </c>
      <c r="BA59" t="s" s="2">
        <v>101</v>
      </c>
      <c r="BB59" t="s" s="2">
        <v>103</v>
      </c>
      <c r="BC59" t="s" s="2">
        <v>104</v>
      </c>
      <c r="BD59" t="s" s="2">
        <v>105</v>
      </c>
      <c r="BE59" t="s" s="2">
        <v>104</v>
      </c>
      <c r="BF59" t="s" s="2">
        <v>122</v>
      </c>
      <c r="BG59" t="s" s="2">
        <v>122</v>
      </c>
      <c r="BH59" t="s" s="2">
        <v>103</v>
      </c>
      <c r="BI59" t="s" s="2">
        <v>104</v>
      </c>
      <c r="BJ59" t="s" s="2">
        <v>105</v>
      </c>
      <c r="BK59" t="s" s="2">
        <v>122</v>
      </c>
      <c r="BL59" t="s" s="2">
        <v>105</v>
      </c>
      <c r="BM59" t="s" s="2">
        <v>106</v>
      </c>
      <c r="BN59" t="s" s="2">
        <v>106</v>
      </c>
      <c r="BO59" t="s" s="2">
        <v>105</v>
      </c>
      <c r="BP59" t="s" s="2">
        <v>105</v>
      </c>
      <c r="BQ59" t="s" s="2">
        <v>105</v>
      </c>
      <c r="BR59" t="s" s="2">
        <v>105</v>
      </c>
      <c r="BS59" t="s" s="2">
        <v>106</v>
      </c>
      <c r="BT59" t="s" s="2">
        <v>106</v>
      </c>
      <c r="BU59" t="s" s="2">
        <v>103</v>
      </c>
      <c r="BV59" t="s" s="2">
        <v>122</v>
      </c>
      <c r="BW59" t="s" s="2">
        <v>122</v>
      </c>
      <c r="BX59" t="s" s="2">
        <v>106</v>
      </c>
      <c r="BY59" t="s" s="2">
        <v>106</v>
      </c>
      <c r="BZ59" t="s" s="2">
        <v>105</v>
      </c>
      <c r="CA59" s="9">
        <v>210627886</v>
      </c>
      <c r="CB59" s="9" cm="1">
        <f t="array" ref="CB59">811+354</f>
        <v>1165</v>
      </c>
      <c r="CC59" s="9" cm="1">
        <f t="array" ref="CC59">660+399</f>
        <v>1059</v>
      </c>
      <c r="CD59" s="9" cm="1">
        <f t="array" ref="CD59">858+193</f>
        <v>1051</v>
      </c>
      <c r="CE59" s="9" cm="1">
        <f t="array" ref="CE59">536+281</f>
        <v>817</v>
      </c>
      <c r="CF59" s="9" cm="1">
        <f t="array" ref="CF59">AVERAGE(CB59:CE59)</f>
        <v>1023</v>
      </c>
    </row>
    <row r="60" ht="13.65" customHeight="1">
      <c r="A60" s="5">
        <v>45860.848506736111</v>
      </c>
      <c r="B60" s="11"/>
      <c r="C60" t="s" s="7">
        <v>303</v>
      </c>
      <c r="D60" t="s" s="7">
        <v>407</v>
      </c>
      <c r="E60" s="12"/>
      <c r="F60" t="s" s="7">
        <v>180</v>
      </c>
      <c r="G60" t="s" s="8">
        <v>378</v>
      </c>
      <c r="H60" t="s" s="2">
        <v>144</v>
      </c>
      <c r="I60" t="s" s="2">
        <v>145</v>
      </c>
      <c r="J60" t="s" s="2">
        <v>146</v>
      </c>
      <c r="K60" t="s" s="2">
        <v>408</v>
      </c>
      <c r="L60" t="s" s="2">
        <v>93</v>
      </c>
      <c r="M60" t="s" s="2">
        <v>93</v>
      </c>
      <c r="N60" t="s" s="2">
        <v>93</v>
      </c>
      <c r="O60" t="s" s="2">
        <v>93</v>
      </c>
      <c r="P60" t="s" s="2">
        <v>93</v>
      </c>
      <c r="Q60" t="s" s="2">
        <v>93</v>
      </c>
      <c r="R60" t="s" s="2">
        <v>203</v>
      </c>
      <c r="S60" t="s" s="2">
        <v>203</v>
      </c>
      <c r="T60" t="s" s="2">
        <v>171</v>
      </c>
      <c r="U60" t="s" s="2">
        <v>95</v>
      </c>
      <c r="V60" t="s" s="2">
        <v>171</v>
      </c>
      <c r="W60" t="s" s="2">
        <v>114</v>
      </c>
      <c r="X60" t="s" s="2">
        <v>114</v>
      </c>
      <c r="Y60" s="10"/>
      <c r="Z60" t="s" s="2">
        <v>98</v>
      </c>
      <c r="AA60" t="s" s="2">
        <v>117</v>
      </c>
      <c r="AB60" t="s" s="2">
        <v>98</v>
      </c>
      <c r="AC60" t="s" s="2">
        <v>100</v>
      </c>
      <c r="AD60" t="s" s="2">
        <v>100</v>
      </c>
      <c r="AE60" t="s" s="2">
        <v>98</v>
      </c>
      <c r="AF60" t="s" s="2">
        <v>98</v>
      </c>
      <c r="AG60" t="s" s="2">
        <v>117</v>
      </c>
      <c r="AH60" t="s" s="2">
        <v>100</v>
      </c>
      <c r="AI60" t="s" s="2">
        <v>100</v>
      </c>
      <c r="AJ60" s="9">
        <v>0</v>
      </c>
      <c r="AK60" s="9">
        <v>0</v>
      </c>
      <c r="AL60" s="9">
        <v>7</v>
      </c>
      <c r="AM60" s="9">
        <v>4</v>
      </c>
      <c r="AN60" s="9">
        <v>0</v>
      </c>
      <c r="AO60" t="s" s="2">
        <v>101</v>
      </c>
      <c r="AP60" t="s" s="2">
        <v>101</v>
      </c>
      <c r="AQ60" t="s" s="2">
        <v>102</v>
      </c>
      <c r="AR60" t="s" s="2">
        <v>102</v>
      </c>
      <c r="AS60" t="s" s="2">
        <v>101</v>
      </c>
      <c r="AT60" s="9">
        <v>0</v>
      </c>
      <c r="AU60" s="9">
        <v>4</v>
      </c>
      <c r="AV60" s="9">
        <v>7</v>
      </c>
      <c r="AW60" s="9">
        <v>4</v>
      </c>
      <c r="AX60" t="s" s="2">
        <v>101</v>
      </c>
      <c r="AY60" t="s" s="2">
        <v>102</v>
      </c>
      <c r="AZ60" t="s" s="2">
        <v>101</v>
      </c>
      <c r="BA60" t="s" s="2">
        <v>102</v>
      </c>
      <c r="BB60" t="s" s="2">
        <v>104</v>
      </c>
      <c r="BC60" t="s" s="2">
        <v>103</v>
      </c>
      <c r="BD60" t="s" s="2">
        <v>104</v>
      </c>
      <c r="BE60" t="s" s="2">
        <v>103</v>
      </c>
      <c r="BF60" t="s" s="2">
        <v>122</v>
      </c>
      <c r="BG60" t="s" s="2">
        <v>122</v>
      </c>
      <c r="BH60" t="s" s="2">
        <v>103</v>
      </c>
      <c r="BI60" t="s" s="2">
        <v>104</v>
      </c>
      <c r="BJ60" t="s" s="2">
        <v>103</v>
      </c>
      <c r="BK60" t="s" s="2">
        <v>103</v>
      </c>
      <c r="BL60" t="s" s="2">
        <v>104</v>
      </c>
      <c r="BM60" t="s" s="2">
        <v>105</v>
      </c>
      <c r="BN60" t="s" s="2">
        <v>104</v>
      </c>
      <c r="BO60" t="s" s="2">
        <v>103</v>
      </c>
      <c r="BP60" t="s" s="2">
        <v>103</v>
      </c>
      <c r="BQ60" t="s" s="2">
        <v>122</v>
      </c>
      <c r="BR60" t="s" s="2">
        <v>103</v>
      </c>
      <c r="BS60" t="s" s="2">
        <v>104</v>
      </c>
      <c r="BT60" t="s" s="2">
        <v>103</v>
      </c>
      <c r="BU60" t="s" s="2">
        <v>103</v>
      </c>
      <c r="BV60" t="s" s="2">
        <v>122</v>
      </c>
      <c r="BW60" t="s" s="2">
        <v>106</v>
      </c>
      <c r="BX60" t="s" s="2">
        <v>122</v>
      </c>
      <c r="BY60" t="s" s="2">
        <v>122</v>
      </c>
      <c r="BZ60" t="s" s="2">
        <v>122</v>
      </c>
      <c r="CA60" s="9">
        <v>27609</v>
      </c>
      <c r="CB60" s="10"/>
      <c r="CC60" s="10"/>
      <c r="CD60" s="10"/>
      <c r="CE60" s="10"/>
      <c r="CF60" s="10"/>
    </row>
    <row r="61" ht="13.65" customHeight="1">
      <c r="A61" s="5">
        <v>45861.829185451388</v>
      </c>
      <c r="B61" s="11"/>
      <c r="C61" t="s" s="7">
        <v>93</v>
      </c>
      <c r="D61" t="s" s="7">
        <v>93</v>
      </c>
      <c r="E61" s="12"/>
      <c r="F61" t="s" s="7">
        <v>399</v>
      </c>
      <c r="G61" t="s" s="8">
        <v>409</v>
      </c>
      <c r="H61" t="s" s="2">
        <v>129</v>
      </c>
      <c r="I61" t="s" s="2">
        <v>130</v>
      </c>
      <c r="J61" t="s" s="2">
        <v>113</v>
      </c>
      <c r="K61" t="s" s="2">
        <v>87</v>
      </c>
      <c r="L61" t="s" s="2">
        <v>93</v>
      </c>
      <c r="M61" t="s" s="2">
        <v>93</v>
      </c>
      <c r="N61" t="s" s="2">
        <v>93</v>
      </c>
      <c r="O61" t="s" s="2">
        <v>94</v>
      </c>
      <c r="P61" t="s" s="2">
        <v>93</v>
      </c>
      <c r="Q61" t="s" s="2">
        <v>93</v>
      </c>
      <c r="R61" t="s" s="2">
        <v>95</v>
      </c>
      <c r="S61" t="s" s="2">
        <v>95</v>
      </c>
      <c r="T61" t="s" s="2">
        <v>95</v>
      </c>
      <c r="U61" t="s" s="2">
        <v>171</v>
      </c>
      <c r="V61" t="s" s="2">
        <v>95</v>
      </c>
      <c r="W61" t="s" s="2">
        <v>114</v>
      </c>
      <c r="X61" t="s" s="2">
        <v>114</v>
      </c>
      <c r="Y61" s="10"/>
      <c r="Z61" t="s" s="2">
        <v>98</v>
      </c>
      <c r="AA61" t="s" s="2">
        <v>98</v>
      </c>
      <c r="AB61" t="s" s="2">
        <v>98</v>
      </c>
      <c r="AC61" t="s" s="2">
        <v>100</v>
      </c>
      <c r="AD61" t="s" s="2">
        <v>100</v>
      </c>
      <c r="AE61" t="s" s="2">
        <v>98</v>
      </c>
      <c r="AF61" t="s" s="2">
        <v>98</v>
      </c>
      <c r="AG61" t="s" s="2">
        <v>98</v>
      </c>
      <c r="AH61" t="s" s="2">
        <v>98</v>
      </c>
      <c r="AI61" t="s" s="2">
        <v>98</v>
      </c>
      <c r="AJ61" s="9">
        <v>7</v>
      </c>
      <c r="AK61" s="9">
        <v>7</v>
      </c>
      <c r="AL61" s="9">
        <v>7</v>
      </c>
      <c r="AM61" s="9">
        <v>0</v>
      </c>
      <c r="AN61" s="9">
        <v>6</v>
      </c>
      <c r="AO61" t="s" s="2">
        <v>120</v>
      </c>
      <c r="AP61" t="s" s="2">
        <v>120</v>
      </c>
      <c r="AQ61" t="s" s="2">
        <v>120</v>
      </c>
      <c r="AR61" t="s" s="2">
        <v>101</v>
      </c>
      <c r="AS61" t="s" s="2">
        <v>120</v>
      </c>
      <c r="AT61" s="9">
        <v>6</v>
      </c>
      <c r="AU61" s="9">
        <v>7</v>
      </c>
      <c r="AV61" s="9">
        <v>7</v>
      </c>
      <c r="AW61" s="9">
        <v>7</v>
      </c>
      <c r="AX61" t="s" s="2">
        <v>120</v>
      </c>
      <c r="AY61" t="s" s="2">
        <v>120</v>
      </c>
      <c r="AZ61" t="s" s="2">
        <v>120</v>
      </c>
      <c r="BA61" t="s" s="2">
        <v>120</v>
      </c>
      <c r="BB61" t="s" s="2">
        <v>103</v>
      </c>
      <c r="BC61" t="s" s="2">
        <v>103</v>
      </c>
      <c r="BD61" t="s" s="2">
        <v>104</v>
      </c>
      <c r="BE61" t="s" s="2">
        <v>104</v>
      </c>
      <c r="BF61" t="s" s="2">
        <v>103</v>
      </c>
      <c r="BG61" t="s" s="2">
        <v>104</v>
      </c>
      <c r="BH61" t="s" s="2">
        <v>104</v>
      </c>
      <c r="BI61" t="s" s="2">
        <v>104</v>
      </c>
      <c r="BJ61" t="s" s="2">
        <v>104</v>
      </c>
      <c r="BK61" t="s" s="2">
        <v>104</v>
      </c>
      <c r="BL61" t="s" s="2">
        <v>105</v>
      </c>
      <c r="BM61" t="s" s="2">
        <v>105</v>
      </c>
      <c r="BN61" t="s" s="2">
        <v>104</v>
      </c>
      <c r="BO61" t="s" s="2">
        <v>105</v>
      </c>
      <c r="BP61" t="s" s="2">
        <v>104</v>
      </c>
      <c r="BQ61" t="s" s="2">
        <v>104</v>
      </c>
      <c r="BR61" t="s" s="2">
        <v>105</v>
      </c>
      <c r="BS61" t="s" s="2">
        <v>105</v>
      </c>
      <c r="BT61" t="s" s="2">
        <v>105</v>
      </c>
      <c r="BU61" t="s" s="2">
        <v>104</v>
      </c>
      <c r="BV61" t="s" s="2">
        <v>105</v>
      </c>
      <c r="BW61" t="s" s="2">
        <v>105</v>
      </c>
      <c r="BX61" t="s" s="2">
        <v>104</v>
      </c>
      <c r="BY61" t="s" s="2">
        <v>105</v>
      </c>
      <c r="BZ61" t="s" s="2">
        <v>105</v>
      </c>
      <c r="CA61" s="9">
        <v>113027603</v>
      </c>
      <c r="CB61" s="10"/>
      <c r="CC61" s="10"/>
      <c r="CD61" s="10"/>
      <c r="CE61" s="10"/>
      <c r="CF61" s="10"/>
    </row>
    <row r="62" ht="13.65" customHeight="1">
      <c r="A62" s="5">
        <v>45861.970749386572</v>
      </c>
      <c r="B62" s="11"/>
      <c r="C62" t="s" s="7">
        <v>410</v>
      </c>
      <c r="D62" t="s" s="7">
        <v>411</v>
      </c>
      <c r="E62" s="12"/>
      <c r="F62" t="s" s="7">
        <v>412</v>
      </c>
      <c r="G62" t="s" s="8">
        <v>413</v>
      </c>
      <c r="H62" t="s" s="2">
        <v>181</v>
      </c>
      <c r="I62" t="s" s="2">
        <v>182</v>
      </c>
      <c r="J62" t="s" s="2">
        <v>113</v>
      </c>
      <c r="K62" t="s" s="2">
        <v>414</v>
      </c>
      <c r="L62" t="s" s="2">
        <v>93</v>
      </c>
      <c r="M62" t="s" s="2">
        <v>93</v>
      </c>
      <c r="N62" t="s" s="2">
        <v>93</v>
      </c>
      <c r="O62" t="s" s="2">
        <v>94</v>
      </c>
      <c r="P62" t="s" s="2">
        <v>93</v>
      </c>
      <c r="Q62" t="s" s="2">
        <v>93</v>
      </c>
      <c r="R62" t="s" s="2">
        <v>95</v>
      </c>
      <c r="S62" t="s" s="2">
        <v>95</v>
      </c>
      <c r="T62" t="s" s="2">
        <v>96</v>
      </c>
      <c r="U62" t="s" s="2">
        <v>203</v>
      </c>
      <c r="V62" t="s" s="2">
        <v>171</v>
      </c>
      <c r="W62" t="s" s="2">
        <v>155</v>
      </c>
      <c r="X62" t="s" s="2">
        <v>155</v>
      </c>
      <c r="Y62" s="10"/>
      <c r="Z62" t="s" s="2">
        <v>98</v>
      </c>
      <c r="AA62" t="s" s="2">
        <v>118</v>
      </c>
      <c r="AB62" t="s" s="2">
        <v>98</v>
      </c>
      <c r="AC62" t="s" s="2">
        <v>99</v>
      </c>
      <c r="AD62" t="s" s="2">
        <v>117</v>
      </c>
      <c r="AE62" t="s" s="2">
        <v>100</v>
      </c>
      <c r="AF62" t="s" s="2">
        <v>117</v>
      </c>
      <c r="AG62" t="s" s="2">
        <v>99</v>
      </c>
      <c r="AH62" t="s" s="2">
        <v>118</v>
      </c>
      <c r="AI62" t="s" s="2">
        <v>117</v>
      </c>
      <c r="AJ62" s="9">
        <v>6</v>
      </c>
      <c r="AK62" s="9">
        <v>5</v>
      </c>
      <c r="AL62" s="9">
        <v>7</v>
      </c>
      <c r="AM62" s="9">
        <v>5</v>
      </c>
      <c r="AN62" s="9">
        <v>7</v>
      </c>
      <c r="AO62" t="s" s="2">
        <v>132</v>
      </c>
      <c r="AP62" t="s" s="2">
        <v>121</v>
      </c>
      <c r="AQ62" t="s" s="2">
        <v>132</v>
      </c>
      <c r="AR62" t="s" s="2">
        <v>101</v>
      </c>
      <c r="AS62" t="s" s="2">
        <v>102</v>
      </c>
      <c r="AT62" s="9">
        <v>2</v>
      </c>
      <c r="AU62" s="9">
        <v>3</v>
      </c>
      <c r="AV62" s="9">
        <v>3</v>
      </c>
      <c r="AW62" s="9">
        <v>3</v>
      </c>
      <c r="AX62" t="s" s="2">
        <v>132</v>
      </c>
      <c r="AY62" t="s" s="2">
        <v>121</v>
      </c>
      <c r="AZ62" t="s" s="2">
        <v>121</v>
      </c>
      <c r="BA62" t="s" s="2">
        <v>132</v>
      </c>
      <c r="BB62" t="s" s="2">
        <v>122</v>
      </c>
      <c r="BC62" t="s" s="2">
        <v>103</v>
      </c>
      <c r="BD62" t="s" s="2">
        <v>122</v>
      </c>
      <c r="BE62" t="s" s="2">
        <v>103</v>
      </c>
      <c r="BF62" t="s" s="2">
        <v>103</v>
      </c>
      <c r="BG62" t="s" s="2">
        <v>103</v>
      </c>
      <c r="BH62" t="s" s="2">
        <v>104</v>
      </c>
      <c r="BI62" t="s" s="2">
        <v>104</v>
      </c>
      <c r="BJ62" t="s" s="2">
        <v>103</v>
      </c>
      <c r="BK62" t="s" s="2">
        <v>103</v>
      </c>
      <c r="BL62" t="s" s="2">
        <v>104</v>
      </c>
      <c r="BM62" t="s" s="2">
        <v>104</v>
      </c>
      <c r="BN62" t="s" s="2">
        <v>103</v>
      </c>
      <c r="BO62" t="s" s="2">
        <v>103</v>
      </c>
      <c r="BP62" t="s" s="2">
        <v>103</v>
      </c>
      <c r="BQ62" t="s" s="2">
        <v>104</v>
      </c>
      <c r="BR62" t="s" s="2">
        <v>104</v>
      </c>
      <c r="BS62" t="s" s="2">
        <v>104</v>
      </c>
      <c r="BT62" t="s" s="2">
        <v>104</v>
      </c>
      <c r="BU62" t="s" s="2">
        <v>104</v>
      </c>
      <c r="BV62" t="s" s="2">
        <v>104</v>
      </c>
      <c r="BW62" t="s" s="2">
        <v>104</v>
      </c>
      <c r="BX62" t="s" s="2">
        <v>106</v>
      </c>
      <c r="BY62" t="s" s="2">
        <v>106</v>
      </c>
      <c r="BZ62" t="s" s="2">
        <v>106</v>
      </c>
      <c r="CA62" s="9">
        <v>24927979</v>
      </c>
      <c r="CB62" s="10"/>
      <c r="CC62" s="10"/>
      <c r="CD62" s="10"/>
      <c r="CE62" s="10"/>
      <c r="CF6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