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\2016_01_16_scalability_rexi_fd\"/>
    </mc:Choice>
  </mc:AlternateContent>
  <bookViews>
    <workbookView xWindow="0" yWindow="0" windowWidth="28800" windowHeight="10800"/>
  </bookViews>
  <sheets>
    <sheet name="Sheet1" sheetId="1" r:id="rId1"/>
    <sheet name="Sheet1_2" sheetId="2" r:id="rId2"/>
  </sheets>
  <calcPr calcId="152511" fullCalcOnLoad="1"/>
</workbook>
</file>

<file path=xl/calcChain.xml><?xml version="1.0" encoding="utf-8"?>
<calcChain xmlns="http://schemas.openxmlformats.org/spreadsheetml/2006/main">
  <c r="B207" i="2" l="1"/>
  <c r="A207" i="2"/>
  <c r="D206" i="2"/>
  <c r="A206" i="2"/>
  <c r="B205" i="2"/>
  <c r="A205" i="2"/>
  <c r="D204" i="2"/>
  <c r="A204" i="2"/>
  <c r="B203" i="2"/>
  <c r="A203" i="2"/>
  <c r="D202" i="2"/>
  <c r="A202" i="2"/>
  <c r="B201" i="2"/>
  <c r="A201" i="2"/>
  <c r="D200" i="2"/>
  <c r="A200" i="2"/>
  <c r="B199" i="2"/>
  <c r="A199" i="2"/>
  <c r="D198" i="2"/>
  <c r="A198" i="2"/>
  <c r="D197" i="2"/>
  <c r="B197" i="2"/>
  <c r="A197" i="2"/>
  <c r="D196" i="2"/>
  <c r="B196" i="2"/>
  <c r="A196" i="2"/>
  <c r="D195" i="2"/>
  <c r="B195" i="2"/>
  <c r="A195" i="2"/>
  <c r="D194" i="2"/>
  <c r="B194" i="2"/>
  <c r="A194" i="2"/>
  <c r="B193" i="2"/>
  <c r="A193" i="2"/>
  <c r="B192" i="2"/>
  <c r="A192" i="2"/>
  <c r="B191" i="2"/>
  <c r="A191" i="2"/>
  <c r="B190" i="2"/>
  <c r="A190" i="2"/>
  <c r="F170" i="2"/>
  <c r="F171" i="2" s="1"/>
  <c r="F158" i="2"/>
  <c r="C158" i="2"/>
  <c r="F157" i="2"/>
  <c r="C157" i="2"/>
  <c r="C156" i="2"/>
  <c r="U155" i="2"/>
  <c r="V155" i="2" s="1"/>
  <c r="S155" i="2"/>
  <c r="T155" i="2" s="1"/>
  <c r="Q155" i="2"/>
  <c r="R155" i="2" s="1"/>
  <c r="P155" i="2"/>
  <c r="N155" i="2"/>
  <c r="L155" i="2"/>
  <c r="K168" i="2" s="1"/>
  <c r="C155" i="2"/>
  <c r="U154" i="2"/>
  <c r="T154" i="2"/>
  <c r="S154" i="2"/>
  <c r="R154" i="2"/>
  <c r="Q154" i="2"/>
  <c r="P154" i="2"/>
  <c r="L154" i="2"/>
  <c r="K167" i="2" s="1"/>
  <c r="C154" i="2"/>
  <c r="V154" i="2" s="1"/>
  <c r="U153" i="2"/>
  <c r="V153" i="2" s="1"/>
  <c r="S153" i="2"/>
  <c r="T153" i="2" s="1"/>
  <c r="Q153" i="2"/>
  <c r="R153" i="2" s="1"/>
  <c r="P153" i="2"/>
  <c r="L153" i="2"/>
  <c r="K166" i="2" s="1"/>
  <c r="C153" i="2"/>
  <c r="V152" i="2"/>
  <c r="U152" i="2"/>
  <c r="T152" i="2"/>
  <c r="S152" i="2"/>
  <c r="R152" i="2"/>
  <c r="Q152" i="2"/>
  <c r="P152" i="2"/>
  <c r="L152" i="2"/>
  <c r="K165" i="2" s="1"/>
  <c r="C152" i="2"/>
  <c r="U151" i="2"/>
  <c r="V151" i="2" s="1"/>
  <c r="S151" i="2"/>
  <c r="T151" i="2" s="1"/>
  <c r="Q151" i="2"/>
  <c r="R151" i="2" s="1"/>
  <c r="P151" i="2"/>
  <c r="N151" i="2"/>
  <c r="L151" i="2"/>
  <c r="K164" i="2" s="1"/>
  <c r="C151" i="2"/>
  <c r="U150" i="2"/>
  <c r="T150" i="2"/>
  <c r="S150" i="2"/>
  <c r="R150" i="2"/>
  <c r="Q150" i="2"/>
  <c r="P150" i="2"/>
  <c r="L150" i="2"/>
  <c r="K163" i="2" s="1"/>
  <c r="C150" i="2"/>
  <c r="V150" i="2" s="1"/>
  <c r="U149" i="2"/>
  <c r="V149" i="2" s="1"/>
  <c r="S149" i="2"/>
  <c r="T149" i="2" s="1"/>
  <c r="Q149" i="2"/>
  <c r="R149" i="2" s="1"/>
  <c r="P149" i="2"/>
  <c r="L149" i="2"/>
  <c r="K162" i="2" s="1"/>
  <c r="C149" i="2"/>
  <c r="V148" i="2"/>
  <c r="U148" i="2"/>
  <c r="T148" i="2"/>
  <c r="S148" i="2"/>
  <c r="R148" i="2"/>
  <c r="Q148" i="2"/>
  <c r="P148" i="2"/>
  <c r="L148" i="2"/>
  <c r="K161" i="2" s="1"/>
  <c r="C148" i="2"/>
  <c r="U147" i="2"/>
  <c r="V147" i="2" s="1"/>
  <c r="S147" i="2"/>
  <c r="T147" i="2" s="1"/>
  <c r="Q147" i="2"/>
  <c r="R147" i="2" s="1"/>
  <c r="R156" i="2" s="1"/>
  <c r="P147" i="2"/>
  <c r="N147" i="2"/>
  <c r="L147" i="2"/>
  <c r="K160" i="2" s="1"/>
  <c r="C147" i="2"/>
  <c r="U146" i="2"/>
  <c r="S146" i="2"/>
  <c r="Q146" i="2"/>
  <c r="P146" i="2"/>
  <c r="C143" i="2"/>
  <c r="F142" i="2"/>
  <c r="F143" i="2" s="1"/>
  <c r="C142" i="2"/>
  <c r="C141" i="2"/>
  <c r="U140" i="2"/>
  <c r="V140" i="2" s="1"/>
  <c r="S140" i="2"/>
  <c r="T140" i="2" s="1"/>
  <c r="Q140" i="2"/>
  <c r="R140" i="2" s="1"/>
  <c r="P140" i="2"/>
  <c r="N140" i="2"/>
  <c r="L140" i="2"/>
  <c r="I168" i="2" s="1"/>
  <c r="C140" i="2"/>
  <c r="U139" i="2"/>
  <c r="T139" i="2"/>
  <c r="S139" i="2"/>
  <c r="R139" i="2"/>
  <c r="Q139" i="2"/>
  <c r="P139" i="2"/>
  <c r="L139" i="2"/>
  <c r="I167" i="2" s="1"/>
  <c r="C139" i="2"/>
  <c r="V139" i="2" s="1"/>
  <c r="U138" i="2"/>
  <c r="V138" i="2" s="1"/>
  <c r="S138" i="2"/>
  <c r="T138" i="2" s="1"/>
  <c r="Q138" i="2"/>
  <c r="R138" i="2" s="1"/>
  <c r="P138" i="2"/>
  <c r="L138" i="2"/>
  <c r="I166" i="2" s="1"/>
  <c r="C138" i="2"/>
  <c r="V137" i="2"/>
  <c r="U137" i="2"/>
  <c r="T137" i="2"/>
  <c r="S137" i="2"/>
  <c r="R137" i="2"/>
  <c r="Q137" i="2"/>
  <c r="P137" i="2"/>
  <c r="L137" i="2"/>
  <c r="I165" i="2" s="1"/>
  <c r="C137" i="2"/>
  <c r="U136" i="2"/>
  <c r="V136" i="2" s="1"/>
  <c r="S136" i="2"/>
  <c r="T136" i="2" s="1"/>
  <c r="Q136" i="2"/>
  <c r="R136" i="2" s="1"/>
  <c r="P136" i="2"/>
  <c r="N136" i="2"/>
  <c r="L136" i="2"/>
  <c r="I164" i="2" s="1"/>
  <c r="C136" i="2"/>
  <c r="U135" i="2"/>
  <c r="T135" i="2"/>
  <c r="S135" i="2"/>
  <c r="R135" i="2"/>
  <c r="Q135" i="2"/>
  <c r="P135" i="2"/>
  <c r="L135" i="2"/>
  <c r="I163" i="2" s="1"/>
  <c r="C135" i="2"/>
  <c r="V135" i="2" s="1"/>
  <c r="U134" i="2"/>
  <c r="S134" i="2"/>
  <c r="T134" i="2" s="1"/>
  <c r="Q134" i="2"/>
  <c r="R134" i="2" s="1"/>
  <c r="P134" i="2"/>
  <c r="L134" i="2"/>
  <c r="I162" i="2" s="1"/>
  <c r="C134" i="2"/>
  <c r="U133" i="2"/>
  <c r="T133" i="2"/>
  <c r="S133" i="2"/>
  <c r="R133" i="2"/>
  <c r="Q133" i="2"/>
  <c r="P133" i="2"/>
  <c r="L133" i="2"/>
  <c r="I161" i="2" s="1"/>
  <c r="C133" i="2"/>
  <c r="V133" i="2" s="1"/>
  <c r="U132" i="2"/>
  <c r="V132" i="2" s="1"/>
  <c r="S132" i="2"/>
  <c r="T132" i="2" s="1"/>
  <c r="T141" i="2" s="1"/>
  <c r="Q132" i="2"/>
  <c r="R132" i="2" s="1"/>
  <c r="R141" i="2" s="1"/>
  <c r="P132" i="2"/>
  <c r="L132" i="2"/>
  <c r="I160" i="2" s="1"/>
  <c r="C132" i="2"/>
  <c r="U131" i="2"/>
  <c r="S131" i="2"/>
  <c r="Q131" i="2"/>
  <c r="P131" i="2"/>
  <c r="F128" i="2"/>
  <c r="C128" i="2"/>
  <c r="F127" i="2"/>
  <c r="C127" i="2"/>
  <c r="C126" i="2"/>
  <c r="U125" i="2"/>
  <c r="T125" i="2"/>
  <c r="S125" i="2"/>
  <c r="R125" i="2"/>
  <c r="Q125" i="2"/>
  <c r="P125" i="2"/>
  <c r="L125" i="2"/>
  <c r="G168" i="2" s="1"/>
  <c r="C125" i="2"/>
  <c r="V125" i="2" s="1"/>
  <c r="U124" i="2"/>
  <c r="V124" i="2" s="1"/>
  <c r="S124" i="2"/>
  <c r="T124" i="2" s="1"/>
  <c r="Q124" i="2"/>
  <c r="R124" i="2" s="1"/>
  <c r="P124" i="2"/>
  <c r="L124" i="2"/>
  <c r="G167" i="2" s="1"/>
  <c r="C124" i="2"/>
  <c r="U123" i="2"/>
  <c r="T123" i="2"/>
  <c r="S123" i="2"/>
  <c r="R123" i="2"/>
  <c r="Q123" i="2"/>
  <c r="P123" i="2"/>
  <c r="L123" i="2"/>
  <c r="G166" i="2" s="1"/>
  <c r="C123" i="2"/>
  <c r="V123" i="2" s="1"/>
  <c r="U122" i="2"/>
  <c r="V122" i="2" s="1"/>
  <c r="S122" i="2"/>
  <c r="T122" i="2" s="1"/>
  <c r="Q122" i="2"/>
  <c r="R122" i="2" s="1"/>
  <c r="P122" i="2"/>
  <c r="L122" i="2"/>
  <c r="G165" i="2" s="1"/>
  <c r="C122" i="2"/>
  <c r="U121" i="2"/>
  <c r="T121" i="2"/>
  <c r="S121" i="2"/>
  <c r="R121" i="2"/>
  <c r="Q121" i="2"/>
  <c r="P121" i="2"/>
  <c r="L121" i="2"/>
  <c r="G164" i="2" s="1"/>
  <c r="C121" i="2"/>
  <c r="V121" i="2" s="1"/>
  <c r="U120" i="2"/>
  <c r="V120" i="2" s="1"/>
  <c r="S120" i="2"/>
  <c r="T120" i="2" s="1"/>
  <c r="Q120" i="2"/>
  <c r="R120" i="2" s="1"/>
  <c r="P120" i="2"/>
  <c r="L120" i="2"/>
  <c r="G163" i="2" s="1"/>
  <c r="C120" i="2"/>
  <c r="U119" i="2"/>
  <c r="T119" i="2"/>
  <c r="S119" i="2"/>
  <c r="R119" i="2"/>
  <c r="Q119" i="2"/>
  <c r="P119" i="2"/>
  <c r="L119" i="2"/>
  <c r="G162" i="2" s="1"/>
  <c r="C119" i="2"/>
  <c r="V119" i="2" s="1"/>
  <c r="U118" i="2"/>
  <c r="V118" i="2" s="1"/>
  <c r="S118" i="2"/>
  <c r="T118" i="2" s="1"/>
  <c r="Q118" i="2"/>
  <c r="R118" i="2" s="1"/>
  <c r="P118" i="2"/>
  <c r="L118" i="2"/>
  <c r="G161" i="2" s="1"/>
  <c r="C118" i="2"/>
  <c r="U117" i="2"/>
  <c r="T117" i="2"/>
  <c r="T126" i="2" s="1"/>
  <c r="S117" i="2"/>
  <c r="R117" i="2"/>
  <c r="R126" i="2" s="1"/>
  <c r="R159" i="2" s="1"/>
  <c r="Q117" i="2"/>
  <c r="P117" i="2"/>
  <c r="P126" i="2" s="1"/>
  <c r="L117" i="2"/>
  <c r="G160" i="2" s="1"/>
  <c r="C117" i="2"/>
  <c r="V117" i="2" s="1"/>
  <c r="V126" i="2" s="1"/>
  <c r="U116" i="2"/>
  <c r="S116" i="2"/>
  <c r="Q116" i="2"/>
  <c r="P116" i="2"/>
  <c r="B207" i="1"/>
  <c r="A207" i="1"/>
  <c r="D206" i="1"/>
  <c r="A206" i="1"/>
  <c r="B205" i="1"/>
  <c r="A205" i="1"/>
  <c r="D204" i="1"/>
  <c r="A204" i="1"/>
  <c r="B203" i="1"/>
  <c r="A203" i="1"/>
  <c r="D202" i="1"/>
  <c r="A202" i="1"/>
  <c r="B201" i="1"/>
  <c r="A201" i="1"/>
  <c r="D200" i="1"/>
  <c r="A200" i="1"/>
  <c r="B199" i="1"/>
  <c r="A199" i="1"/>
  <c r="D198" i="1"/>
  <c r="A198" i="1"/>
  <c r="D197" i="1"/>
  <c r="B197" i="1"/>
  <c r="A197" i="1"/>
  <c r="D196" i="1"/>
  <c r="B196" i="1"/>
  <c r="A196" i="1"/>
  <c r="D195" i="1"/>
  <c r="B195" i="1"/>
  <c r="A195" i="1"/>
  <c r="D194" i="1"/>
  <c r="B194" i="1"/>
  <c r="A194" i="1"/>
  <c r="B193" i="1"/>
  <c r="A193" i="1"/>
  <c r="B192" i="1"/>
  <c r="A192" i="1"/>
  <c r="B191" i="1"/>
  <c r="A191" i="1"/>
  <c r="B190" i="1"/>
  <c r="A190" i="1"/>
  <c r="F170" i="1"/>
  <c r="F171" i="1" s="1"/>
  <c r="C158" i="1"/>
  <c r="F157" i="1"/>
  <c r="F158" i="1" s="1"/>
  <c r="C157" i="1"/>
  <c r="C156" i="1"/>
  <c r="C155" i="1"/>
  <c r="T154" i="1"/>
  <c r="R154" i="1"/>
  <c r="S154" i="1" s="1"/>
  <c r="P154" i="1"/>
  <c r="Q154" i="1" s="1"/>
  <c r="O154" i="1"/>
  <c r="L154" i="1"/>
  <c r="C154" i="1"/>
  <c r="T153" i="1"/>
  <c r="R153" i="1"/>
  <c r="S153" i="1" s="1"/>
  <c r="P153" i="1"/>
  <c r="Q153" i="1" s="1"/>
  <c r="O153" i="1"/>
  <c r="L153" i="1"/>
  <c r="L166" i="1" s="1"/>
  <c r="C153" i="1"/>
  <c r="T152" i="1"/>
  <c r="R152" i="1"/>
  <c r="S152" i="1" s="1"/>
  <c r="P152" i="1"/>
  <c r="Q152" i="1" s="1"/>
  <c r="O152" i="1"/>
  <c r="L152" i="1"/>
  <c r="L165" i="1" s="1"/>
  <c r="C152" i="1"/>
  <c r="T151" i="1"/>
  <c r="R151" i="1"/>
  <c r="S151" i="1" s="1"/>
  <c r="P151" i="1"/>
  <c r="Q151" i="1" s="1"/>
  <c r="O151" i="1"/>
  <c r="L151" i="1"/>
  <c r="L164" i="1" s="1"/>
  <c r="C151" i="1"/>
  <c r="T150" i="1"/>
  <c r="R150" i="1"/>
  <c r="S150" i="1" s="1"/>
  <c r="P150" i="1"/>
  <c r="Q150" i="1" s="1"/>
  <c r="O150" i="1"/>
  <c r="L150" i="1"/>
  <c r="L163" i="1" s="1"/>
  <c r="C150" i="1"/>
  <c r="T149" i="1"/>
  <c r="R149" i="1"/>
  <c r="S149" i="1" s="1"/>
  <c r="P149" i="1"/>
  <c r="Q149" i="1" s="1"/>
  <c r="O149" i="1"/>
  <c r="L149" i="1"/>
  <c r="L162" i="1" s="1"/>
  <c r="C149" i="1"/>
  <c r="T148" i="1"/>
  <c r="R148" i="1"/>
  <c r="S148" i="1" s="1"/>
  <c r="P148" i="1"/>
  <c r="Q148" i="1" s="1"/>
  <c r="O148" i="1"/>
  <c r="L148" i="1"/>
  <c r="L161" i="1" s="1"/>
  <c r="C148" i="1"/>
  <c r="T147" i="1"/>
  <c r="R147" i="1"/>
  <c r="S147" i="1" s="1"/>
  <c r="P147" i="1"/>
  <c r="Q147" i="1" s="1"/>
  <c r="O147" i="1"/>
  <c r="L147" i="1"/>
  <c r="L160" i="1" s="1"/>
  <c r="C147" i="1"/>
  <c r="T146" i="1"/>
  <c r="R146" i="1"/>
  <c r="P146" i="1"/>
  <c r="O146" i="1"/>
  <c r="C143" i="1"/>
  <c r="F142" i="1"/>
  <c r="F143" i="1" s="1"/>
  <c r="C142" i="1"/>
  <c r="C141" i="1"/>
  <c r="C140" i="1"/>
  <c r="T139" i="1"/>
  <c r="R139" i="1"/>
  <c r="S139" i="1" s="1"/>
  <c r="P139" i="1"/>
  <c r="Q139" i="1" s="1"/>
  <c r="O139" i="1"/>
  <c r="L139" i="1"/>
  <c r="J167" i="1" s="1"/>
  <c r="C139" i="1"/>
  <c r="T138" i="1"/>
  <c r="R138" i="1"/>
  <c r="S138" i="1" s="1"/>
  <c r="P138" i="1"/>
  <c r="Q138" i="1" s="1"/>
  <c r="O138" i="1"/>
  <c r="L138" i="1"/>
  <c r="J166" i="1" s="1"/>
  <c r="C138" i="1"/>
  <c r="T137" i="1"/>
  <c r="R137" i="1"/>
  <c r="S137" i="1" s="1"/>
  <c r="P137" i="1"/>
  <c r="Q137" i="1" s="1"/>
  <c r="O137" i="1"/>
  <c r="L137" i="1"/>
  <c r="J165" i="1" s="1"/>
  <c r="C137" i="1"/>
  <c r="T136" i="1"/>
  <c r="R136" i="1"/>
  <c r="S136" i="1" s="1"/>
  <c r="P136" i="1"/>
  <c r="Q136" i="1" s="1"/>
  <c r="O136" i="1"/>
  <c r="L136" i="1"/>
  <c r="J164" i="1" s="1"/>
  <c r="C136" i="1"/>
  <c r="T135" i="1"/>
  <c r="R135" i="1"/>
  <c r="S135" i="1" s="1"/>
  <c r="P135" i="1"/>
  <c r="Q135" i="1" s="1"/>
  <c r="O135" i="1"/>
  <c r="L135" i="1"/>
  <c r="J163" i="1" s="1"/>
  <c r="C135" i="1"/>
  <c r="T134" i="1"/>
  <c r="R134" i="1"/>
  <c r="S134" i="1" s="1"/>
  <c r="P134" i="1"/>
  <c r="Q134" i="1" s="1"/>
  <c r="O134" i="1"/>
  <c r="L134" i="1"/>
  <c r="J162" i="1" s="1"/>
  <c r="C134" i="1"/>
  <c r="T133" i="1"/>
  <c r="R133" i="1"/>
  <c r="S133" i="1" s="1"/>
  <c r="P133" i="1"/>
  <c r="Q133" i="1" s="1"/>
  <c r="O133" i="1"/>
  <c r="L133" i="1"/>
  <c r="J161" i="1" s="1"/>
  <c r="C133" i="1"/>
  <c r="T132" i="1"/>
  <c r="R132" i="1"/>
  <c r="S132" i="1" s="1"/>
  <c r="P132" i="1"/>
  <c r="Q132" i="1" s="1"/>
  <c r="O132" i="1"/>
  <c r="L132" i="1"/>
  <c r="J160" i="1" s="1"/>
  <c r="C132" i="1"/>
  <c r="T131" i="1"/>
  <c r="R131" i="1"/>
  <c r="P131" i="1"/>
  <c r="O131" i="1"/>
  <c r="C128" i="1"/>
  <c r="F127" i="1"/>
  <c r="F128" i="1" s="1"/>
  <c r="C127" i="1"/>
  <c r="C126" i="1"/>
  <c r="C125" i="1"/>
  <c r="T124" i="1"/>
  <c r="R124" i="1"/>
  <c r="S124" i="1" s="1"/>
  <c r="P124" i="1"/>
  <c r="Q124" i="1" s="1"/>
  <c r="O124" i="1"/>
  <c r="L124" i="1"/>
  <c r="H167" i="1" s="1"/>
  <c r="C124" i="1"/>
  <c r="T123" i="1"/>
  <c r="R123" i="1"/>
  <c r="S123" i="1" s="1"/>
  <c r="P123" i="1"/>
  <c r="Q123" i="1" s="1"/>
  <c r="O123" i="1"/>
  <c r="L123" i="1"/>
  <c r="H166" i="1" s="1"/>
  <c r="C123" i="1"/>
  <c r="T122" i="1"/>
  <c r="R122" i="1"/>
  <c r="S122" i="1" s="1"/>
  <c r="P122" i="1"/>
  <c r="Q122" i="1" s="1"/>
  <c r="O122" i="1"/>
  <c r="L122" i="1"/>
  <c r="H165" i="1" s="1"/>
  <c r="C122" i="1"/>
  <c r="T121" i="1"/>
  <c r="R121" i="1"/>
  <c r="S121" i="1" s="1"/>
  <c r="P121" i="1"/>
  <c r="Q121" i="1" s="1"/>
  <c r="O121" i="1"/>
  <c r="L121" i="1"/>
  <c r="H164" i="1" s="1"/>
  <c r="C121" i="1"/>
  <c r="T120" i="1"/>
  <c r="R120" i="1"/>
  <c r="S120" i="1" s="1"/>
  <c r="P120" i="1"/>
  <c r="Q120" i="1" s="1"/>
  <c r="O120" i="1"/>
  <c r="L120" i="1"/>
  <c r="H163" i="1" s="1"/>
  <c r="C120" i="1"/>
  <c r="T119" i="1"/>
  <c r="R119" i="1"/>
  <c r="S119" i="1" s="1"/>
  <c r="P119" i="1"/>
  <c r="Q119" i="1" s="1"/>
  <c r="O119" i="1"/>
  <c r="L119" i="1"/>
  <c r="H162" i="1" s="1"/>
  <c r="C119" i="1"/>
  <c r="T118" i="1"/>
  <c r="R118" i="1"/>
  <c r="S118" i="1" s="1"/>
  <c r="P118" i="1"/>
  <c r="Q118" i="1" s="1"/>
  <c r="O118" i="1"/>
  <c r="L118" i="1"/>
  <c r="H161" i="1" s="1"/>
  <c r="C118" i="1"/>
  <c r="T117" i="1"/>
  <c r="R117" i="1"/>
  <c r="S117" i="1" s="1"/>
  <c r="P117" i="1"/>
  <c r="Q117" i="1" s="1"/>
  <c r="O117" i="1"/>
  <c r="L117" i="1"/>
  <c r="H160" i="1" s="1"/>
  <c r="C117" i="1"/>
  <c r="T116" i="1"/>
  <c r="R116" i="1"/>
  <c r="P116" i="1"/>
  <c r="O116" i="1"/>
  <c r="V152" i="1" l="1"/>
  <c r="U154" i="1"/>
  <c r="V122" i="1"/>
  <c r="U123" i="1"/>
  <c r="V118" i="1"/>
  <c r="U119" i="1"/>
  <c r="U133" i="1"/>
  <c r="U135" i="1"/>
  <c r="U137" i="1"/>
  <c r="U139" i="1"/>
  <c r="V148" i="1"/>
  <c r="U149" i="1"/>
  <c r="U117" i="1"/>
  <c r="V120" i="1"/>
  <c r="U121" i="1"/>
  <c r="V124" i="1"/>
  <c r="U132" i="1"/>
  <c r="U134" i="1"/>
  <c r="U136" i="1"/>
  <c r="U138" i="1"/>
  <c r="U147" i="1"/>
  <c r="V150" i="1"/>
  <c r="U151" i="1"/>
  <c r="U118" i="1"/>
  <c r="U120" i="1"/>
  <c r="U122" i="1"/>
  <c r="U124" i="1"/>
  <c r="V133" i="1"/>
  <c r="V135" i="1"/>
  <c r="V137" i="1"/>
  <c r="V139" i="1"/>
  <c r="U148" i="1"/>
  <c r="U150" i="1"/>
  <c r="U152" i="1"/>
  <c r="V117" i="1"/>
  <c r="V119" i="1"/>
  <c r="V121" i="1"/>
  <c r="V123" i="1"/>
  <c r="V132" i="1"/>
  <c r="V134" i="1"/>
  <c r="V136" i="1"/>
  <c r="V138" i="1"/>
  <c r="V147" i="1"/>
  <c r="V149" i="1"/>
  <c r="V151" i="1"/>
  <c r="U153" i="1"/>
  <c r="V153" i="1"/>
  <c r="L167" i="1"/>
  <c r="V154" i="1"/>
  <c r="N117" i="2"/>
  <c r="N119" i="2"/>
  <c r="N121" i="2"/>
  <c r="N123" i="2"/>
  <c r="N125" i="2"/>
  <c r="N132" i="2"/>
  <c r="N134" i="2"/>
  <c r="P156" i="2"/>
  <c r="T156" i="2"/>
  <c r="T159" i="2" s="1"/>
  <c r="N149" i="2"/>
  <c r="N153" i="2"/>
  <c r="N118" i="2"/>
  <c r="N120" i="2"/>
  <c r="N122" i="2"/>
  <c r="N124" i="2"/>
  <c r="P141" i="2"/>
  <c r="P159" i="2" s="1"/>
  <c r="N133" i="2"/>
  <c r="V134" i="2"/>
  <c r="V141" i="2" s="1"/>
  <c r="V159" i="2" s="1"/>
  <c r="N138" i="2"/>
  <c r="V156" i="2"/>
  <c r="N135" i="2"/>
  <c r="N137" i="2"/>
  <c r="N139" i="2"/>
  <c r="N148" i="2"/>
  <c r="N156" i="2" s="1"/>
  <c r="N150" i="2"/>
  <c r="N152" i="2"/>
  <c r="N154" i="2"/>
  <c r="U156" i="1" l="1"/>
  <c r="Q141" i="1"/>
  <c r="Q126" i="1"/>
  <c r="M157" i="2"/>
  <c r="L170" i="2" s="1"/>
  <c r="M156" i="2"/>
  <c r="L169" i="2" s="1"/>
  <c r="M155" i="2"/>
  <c r="L168" i="2" s="1"/>
  <c r="M153" i="2"/>
  <c r="L166" i="2" s="1"/>
  <c r="M151" i="2"/>
  <c r="L164" i="2" s="1"/>
  <c r="M149" i="2"/>
  <c r="L162" i="2" s="1"/>
  <c r="M147" i="2"/>
  <c r="L160" i="2" s="1"/>
  <c r="M142" i="2"/>
  <c r="J170" i="2" s="1"/>
  <c r="M141" i="2"/>
  <c r="J169" i="2" s="1"/>
  <c r="M140" i="2"/>
  <c r="J168" i="2" s="1"/>
  <c r="M138" i="2"/>
  <c r="J166" i="2" s="1"/>
  <c r="M136" i="2"/>
  <c r="J164" i="2" s="1"/>
  <c r="M158" i="2"/>
  <c r="L171" i="2" s="1"/>
  <c r="M154" i="2"/>
  <c r="L167" i="2" s="1"/>
  <c r="M150" i="2"/>
  <c r="L163" i="2" s="1"/>
  <c r="M137" i="2"/>
  <c r="J165" i="2" s="1"/>
  <c r="M134" i="2"/>
  <c r="J162" i="2" s="1"/>
  <c r="M132" i="2"/>
  <c r="J160" i="2" s="1"/>
  <c r="M127" i="2"/>
  <c r="H170" i="2" s="1"/>
  <c r="M126" i="2"/>
  <c r="H169" i="2" s="1"/>
  <c r="M125" i="2"/>
  <c r="H168" i="2" s="1"/>
  <c r="M123" i="2"/>
  <c r="H166" i="2" s="1"/>
  <c r="M121" i="2"/>
  <c r="H164" i="2" s="1"/>
  <c r="M119" i="2"/>
  <c r="H162" i="2" s="1"/>
  <c r="M117" i="2"/>
  <c r="H160" i="2" s="1"/>
  <c r="M152" i="2"/>
  <c r="L165" i="2" s="1"/>
  <c r="M148" i="2"/>
  <c r="L161" i="2" s="1"/>
  <c r="M143" i="2"/>
  <c r="J171" i="2" s="1"/>
  <c r="M139" i="2"/>
  <c r="J167" i="2" s="1"/>
  <c r="M135" i="2"/>
  <c r="J163" i="2" s="1"/>
  <c r="M133" i="2"/>
  <c r="J161" i="2" s="1"/>
  <c r="M128" i="2"/>
  <c r="H171" i="2" s="1"/>
  <c r="M124" i="2"/>
  <c r="H167" i="2" s="1"/>
  <c r="M122" i="2"/>
  <c r="H165" i="2" s="1"/>
  <c r="M120" i="2"/>
  <c r="H163" i="2" s="1"/>
  <c r="M118" i="2"/>
  <c r="H161" i="2" s="1"/>
  <c r="N126" i="2"/>
  <c r="O156" i="1"/>
  <c r="Q156" i="1"/>
  <c r="S141" i="1"/>
  <c r="O141" i="1"/>
  <c r="S126" i="1"/>
  <c r="O126" i="1"/>
  <c r="N141" i="2"/>
  <c r="S156" i="1"/>
  <c r="U141" i="1"/>
  <c r="U126" i="1"/>
  <c r="Q159" i="1" l="1"/>
  <c r="S159" i="1"/>
  <c r="U159" i="1"/>
  <c r="O159" i="1"/>
  <c r="M157" i="1" l="1"/>
  <c r="M170" i="1" s="1"/>
  <c r="M158" i="1"/>
  <c r="M171" i="1" s="1"/>
  <c r="M156" i="1"/>
  <c r="M169" i="1" s="1"/>
  <c r="M155" i="1"/>
  <c r="M168" i="1" s="1"/>
  <c r="M154" i="1"/>
  <c r="M167" i="1" s="1"/>
  <c r="M152" i="1"/>
  <c r="M165" i="1" s="1"/>
  <c r="M150" i="1"/>
  <c r="M163" i="1" s="1"/>
  <c r="M148" i="1"/>
  <c r="M161" i="1" s="1"/>
  <c r="M153" i="1"/>
  <c r="M166" i="1" s="1"/>
  <c r="M151" i="1"/>
  <c r="M164" i="1" s="1"/>
  <c r="M149" i="1"/>
  <c r="M162" i="1" s="1"/>
  <c r="M147" i="1"/>
  <c r="M160" i="1" s="1"/>
  <c r="M142" i="1"/>
  <c r="K170" i="1" s="1"/>
  <c r="M138" i="1"/>
  <c r="K166" i="1" s="1"/>
  <c r="M136" i="1"/>
  <c r="K164" i="1" s="1"/>
  <c r="M134" i="1"/>
  <c r="K162" i="1" s="1"/>
  <c r="M132" i="1"/>
  <c r="K160" i="1" s="1"/>
  <c r="M127" i="1"/>
  <c r="I170" i="1" s="1"/>
  <c r="M123" i="1"/>
  <c r="I166" i="1" s="1"/>
  <c r="M121" i="1"/>
  <c r="I164" i="1" s="1"/>
  <c r="M119" i="1"/>
  <c r="I162" i="1" s="1"/>
  <c r="M117" i="1"/>
  <c r="I160" i="1" s="1"/>
  <c r="M143" i="1"/>
  <c r="K171" i="1" s="1"/>
  <c r="M141" i="1"/>
  <c r="K169" i="1" s="1"/>
  <c r="M140" i="1"/>
  <c r="K168" i="1" s="1"/>
  <c r="M139" i="1"/>
  <c r="K167" i="1" s="1"/>
  <c r="M137" i="1"/>
  <c r="K165" i="1" s="1"/>
  <c r="M135" i="1"/>
  <c r="K163" i="1" s="1"/>
  <c r="M133" i="1"/>
  <c r="K161" i="1" s="1"/>
  <c r="M128" i="1"/>
  <c r="I171" i="1" s="1"/>
  <c r="M126" i="1"/>
  <c r="I169" i="1" s="1"/>
  <c r="M125" i="1"/>
  <c r="I168" i="1" s="1"/>
  <c r="M124" i="1"/>
  <c r="I167" i="1" s="1"/>
  <c r="M122" i="1"/>
  <c r="I165" i="1" s="1"/>
  <c r="M120" i="1"/>
  <c r="I163" i="1" s="1"/>
  <c r="M118" i="1"/>
  <c r="I161" i="1" s="1"/>
</calcChain>
</file>

<file path=xl/sharedStrings.xml><?xml version="1.0" encoding="utf-8"?>
<sst xmlns="http://schemas.openxmlformats.org/spreadsheetml/2006/main" count="467" uniqueCount="173">
  <si>
    <t>#TI Threads vs. simulation time N^2=128^2, DT=50, A=1</t>
  </si>
  <si>
    <t>#TX Simulation type</t>
  </si>
  <si>
    <t>Forget about these plots, we have to take the ones at the end of this document!</t>
  </si>
  <si>
    <t>#TY number of threads (compact)</t>
  </si>
  <si>
    <t>threads\SimType</t>
  </si>
  <si>
    <t>M</t>
  </si>
  <si>
    <t>threads</t>
  </si>
  <si>
    <t>ranks</t>
  </si>
  <si>
    <t>cores</t>
  </si>
  <si>
    <t>rexi_preproc</t>
  </si>
  <si>
    <t>rexi_broadcast</t>
  </si>
  <si>
    <t>rexi_reduce</t>
  </si>
  <si>
    <t>rexi_solver</t>
  </si>
  <si>
    <t>seconds</t>
  </si>
  <si>
    <t>rexi_fd_par_m2048 (00001 threads / 00001 ranks) 1 cores</t>
  </si>
  <si>
    <t>rexi_fd_par_m2048 (00001 threads / 00002 ranks) 2 cores</t>
  </si>
  <si>
    <t>rexi_fd_par_m2048 (00001 threads / 00004 ranks) 4 cores</t>
  </si>
  <si>
    <t>rexi_fd_par_m2048 (00001 threads / 00008 ranks) 8 cores</t>
  </si>
  <si>
    <t>rexi_fd_par_m2048 (00001 threads / 00014 ranks) 14 cores</t>
  </si>
  <si>
    <t>rexi_fd_par_m2048 (00001 threads / 00028 ranks) 28 cores</t>
  </si>
  <si>
    <t>rexi_fd_par_m2048 (00001 threads / 00056 ranks) 56 cores</t>
  </si>
  <si>
    <t>rexi_fd_par_m2048 (00001 threads / 00112 ranks) 112 cores</t>
  </si>
  <si>
    <t>rexi_fd_par_m2048 (00001 threads / 00224 ranks) 224 cores</t>
  </si>
  <si>
    <t>rexi_fd_par_m2048 (00001 threads / 00448 ranks) 448 cores</t>
  </si>
  <si>
    <t>rexi_fd_par_m2048 (00001 threads / 00896 ranks) 896 cores</t>
  </si>
  <si>
    <t>rexi_fd_par_m2048 (00001 threads / 01792 ranks) 1792 cores</t>
  </si>
  <si>
    <t>rexi_fd_par_m2048 (00001 threads / 03456 ranks) 3456 cores</t>
  </si>
  <si>
    <t>rexi_fd_par_m4096 (00001 threads / 00001 ranks) 1 cores</t>
  </si>
  <si>
    <t>rexi_fd_par_m4096 (00001 threads / 00002 ranks) 2 cores</t>
  </si>
  <si>
    <t>rexi_fd_par_m4096 (00001 threads / 00004 ranks) 4 cores</t>
  </si>
  <si>
    <t>rexi_fd_par_m4096 (00001 threads / 00008 ranks) 8 cores</t>
  </si>
  <si>
    <t>rexi_fd_par_m4096 (00001 threads / 00014 ranks) 14 cores</t>
  </si>
  <si>
    <t>rexi_fd_par_m4096 (00001 threads / 00028 ranks) 28 cores</t>
  </si>
  <si>
    <t>rexi_fd_par_m4096 (00001 threads / 00056 ranks) 56 cores</t>
  </si>
  <si>
    <t>rexi_fd_par_m4096 (00001 threads / 00112 ranks) 112 cores</t>
  </si>
  <si>
    <t>rexi_fd_par_m4096 (00001 threads / 00224 ranks) 224 cores</t>
  </si>
  <si>
    <t>rexi_fd_par_m4096 (00001 threads / 00448 ranks) 448 cores</t>
  </si>
  <si>
    <t>rexi_fd_par_m4096 (00001 threads / 00896 ranks) 896 cores</t>
  </si>
  <si>
    <t>rexi_fd_par_m4096 (00001 threads / 01792 ranks) 1792 cores</t>
  </si>
  <si>
    <t>rexi_fd_par_m4096 (00001 threads / 03456 ranks) 3456 cores</t>
  </si>
  <si>
    <t>rexi_fd_par_m8192 (00001 threads / 00001 ranks) 1 cores</t>
  </si>
  <si>
    <t>rexi_fd_par_m8192 (00001 threads / 00002 ranks) 2 cores</t>
  </si>
  <si>
    <t>rexi_fd_par_m8192 (00001 threads / 00004 ranks) 4 cores</t>
  </si>
  <si>
    <t>rexi_fd_par_m8192 (00001 threads / 00008 ranks) 8 cores</t>
  </si>
  <si>
    <t>rexi_fd_par_m8192 (00001 threads / 00014 ranks) 14 cores</t>
  </si>
  <si>
    <t>rexi_fd_par_m8192 (00001 threads / 00028 ranks) 28 cores</t>
  </si>
  <si>
    <t>rexi_fd_par_m8192 (00001 threads / 00056 ranks) 56 cores</t>
  </si>
  <si>
    <t>rexi_fd_par_m8192 (00001 threads / 00112 ranks) 112 cores</t>
  </si>
  <si>
    <t>rexi_fd_par_m8192 (00001 threads / 00224 ranks) 224 cores</t>
  </si>
  <si>
    <t>rexi_fd_par_m8192 (00001 threads / 00448 ranks) 448 cores</t>
  </si>
  <si>
    <t>rexi_fd_par_m8192 (00001 threads / 00896 ranks) 896 cores</t>
  </si>
  <si>
    <t>rexi_fd_par_m8192 (00001 threads / 01792 ranks) 1792 cores</t>
  </si>
  <si>
    <t>rexi_fd_par_m8192 (00001 threads / 03456 ranks) 3456 cores</t>
  </si>
  <si>
    <t>rexi_fd_par_m2048 (00002 threads / 00001 ranks) 2 cores</t>
  </si>
  <si>
    <t>rexi_fd_par_m4096 (00002 threads / 00001 ranks) 2 cores</t>
  </si>
  <si>
    <t>rexi_fd_par_m8192 (00002 threads / 00001 ranks) 2 cores</t>
  </si>
  <si>
    <t>rexi_fd_par_m2048 (00002 threads / 00002 ranks) 4 cores</t>
  </si>
  <si>
    <t>rexi_fd_par_m4096 (00002 threads / 00002 ranks) 4 cores</t>
  </si>
  <si>
    <t>rexi_fd_par_m8192 (00002 threads / 00002 ranks) 4 cores</t>
  </si>
  <si>
    <t>rexi_fd_par_m2048 (00002 threads / 00004 ranks) 8 cores</t>
  </si>
  <si>
    <t>rexi_fd_par_m4096 (00002 threads / 00004 ranks) 8 cores</t>
  </si>
  <si>
    <t>rexi_fd_par_m8192 (00002 threads / 00004 ranks) 8 cores</t>
  </si>
  <si>
    <t>rexi_fd_par_m2048 (00002 threads / 00008 ranks) 16 cores</t>
  </si>
  <si>
    <t>rexi_fd_par_m4096 (00002 threads / 00008 ranks) 16 cores</t>
  </si>
  <si>
    <t>rexi_fd_par_m8192 (00002 threads / 00008 ranks) 16 cores</t>
  </si>
  <si>
    <t>rexi_fd_par_m2048 (00002 threads / 00014 ranks) 28 cores</t>
  </si>
  <si>
    <t>rexi_fd_par_m4096 (00002 threads / 00014 ranks) 28 cores</t>
  </si>
  <si>
    <t>rexi_fd_par_m8192 (00002 threads / 00014 ranks) 28 cores</t>
  </si>
  <si>
    <t>rexi_fd_par_m2048 (00002 threads / 00028 ranks) 56 cores</t>
  </si>
  <si>
    <t>rexi_fd_par_m4096 (00002 threads / 00028 ranks) 56 cores</t>
  </si>
  <si>
    <t>rexi_fd_par_m8192 (00002 threads / 00028 ranks) 56 cores</t>
  </si>
  <si>
    <t>rexi_fd_par_m2048 (00002 threads / 00056 ranks) 112 cores</t>
  </si>
  <si>
    <t>rexi_fd_par_m4096 (00002 threads / 00056 ranks) 112 cores</t>
  </si>
  <si>
    <t>rexi_fd_par_m8192 (00002 threads / 00056 ranks) 112 cores</t>
  </si>
  <si>
    <t>rexi_fd_par_m2048 (00002 threads / 00112 ranks) 224 cores</t>
  </si>
  <si>
    <t>rexi_fd_par_m4096 (00002 threads / 00112 ranks) 224 cores</t>
  </si>
  <si>
    <t>rexi_fd_par_m8192 (00002 threads / 00112 ranks) 224 cores</t>
  </si>
  <si>
    <t>rexi_fd_par_m2048 (00002 threads / 00224 ranks) 448 cores</t>
  </si>
  <si>
    <t>rexi_fd_par_m4096 (00002 threads / 00224 ranks) 448 cores</t>
  </si>
  <si>
    <t>rexi_fd_par_m8192 (00002 threads / 00224 ranks) 448 cores</t>
  </si>
  <si>
    <t>rexi_fd_par_m2048 (00002 threads / 00448 ranks) 896 cores</t>
  </si>
  <si>
    <t>rexi_fd_par_m4096 (00002 threads / 00448 ranks) 896 cores</t>
  </si>
  <si>
    <t>rexi_fd_par_m8192 (00002 threads / 00448 ranks) 896 cores</t>
  </si>
  <si>
    <t>rexi_fd_par_m2048 (00002 threads / 00896 ranks) 1792 cores</t>
  </si>
  <si>
    <t>rexi_fd_par_m4096 (00002 threads / 00896 ranks) 1792 cores</t>
  </si>
  <si>
    <t>rexi_fd_par_m8192 (00002 threads / 00896 ranks) 1792 cores</t>
  </si>
  <si>
    <t>rexi_fd_par_m2048 (00002 threads / 01792 ranks) 3584 cores</t>
  </si>
  <si>
    <t>rexi_fd_par_m4096 (00002 threads / 01792 ranks) 3584 cores</t>
  </si>
  <si>
    <t>rexi_fd_par_m8192 (00002 threads / 01792 ranks) 3584 cores</t>
  </si>
  <si>
    <t>rexi_fd_par_m2048 (00004 threads / 00001 ranks) 4 cores</t>
  </si>
  <si>
    <t>rexi_fd_par_m4096 (00004 threads / 00001 ranks) 4 cores</t>
  </si>
  <si>
    <t>rexi_fd_par_m8192 (00004 threads / 00001 ranks) 4 cores</t>
  </si>
  <si>
    <t>rexi_fd_par_m2048 (00004 threads / 00002 ranks) 8 cores</t>
  </si>
  <si>
    <t>rexi_fd_par_m4096 (00004 threads / 00002 ranks) 8 cores</t>
  </si>
  <si>
    <t>rexi_fd_par_m8192 (00004 threads / 00002 ranks) 8 cores</t>
  </si>
  <si>
    <t>rexi_fd_par_m2048 (00004 threads / 00004 ranks) 16 cores</t>
  </si>
  <si>
    <t>rexi_fd_par_m4096 (00004 threads / 00004 ranks) 16 cores</t>
  </si>
  <si>
    <t>rexi_fd_par_m8192 (00004 threads / 00004 ranks) 16 cores</t>
  </si>
  <si>
    <t>rexi_fd_par_m2048 (00004 threads / 00008 ranks) 32 cores</t>
  </si>
  <si>
    <t>rexi_fd_par_m4096 (00004 threads / 00008 ranks) 32 cores</t>
  </si>
  <si>
    <t>rexi_fd_par_m8192 (00004 threads / 00008 ranks) 32 cores</t>
  </si>
  <si>
    <t>rexi_fd_par_m2048 (00004 threads / 00014 ranks) 56 cores</t>
  </si>
  <si>
    <t>rexi_fd_par_m4096 (00004 threads / 00014 ranks) 56 cores</t>
  </si>
  <si>
    <t>rexi_fd_par_m8192 (00004 threads / 00014 ranks) 56 cores</t>
  </si>
  <si>
    <t>rexi_fd_par_m2048 (00004 threads / 00028 ranks) 112 cores</t>
  </si>
  <si>
    <t>rexi_fd_par_m4096 (00004 threads / 00028 ranks) 112 cores</t>
  </si>
  <si>
    <t>rexi_fd_par_m8192 (00004 threads / 00028 ranks) 112 cores</t>
  </si>
  <si>
    <t>rexi_fd_par_m2048 (00004 threads / 00056 ranks) 224 cores</t>
  </si>
  <si>
    <t>rexi_fd_par_m4096 (00004 threads / 00056 ranks) 224 cores</t>
  </si>
  <si>
    <t>rexi_fd_par_m8192 (00004 threads / 00056 ranks) 224 cores</t>
  </si>
  <si>
    <t>rexi_fd_par_m2048 (00004 threads / 00112 ranks) 448 cores</t>
  </si>
  <si>
    <t>rexi_fd_par_m4096 (00004 threads / 00112 ranks) 448 cores</t>
  </si>
  <si>
    <t>rexi_fd_par_m8192 (00004 threads / 00112 ranks) 448 cores</t>
  </si>
  <si>
    <t>rexi_fd_par_m2048 (00004 threads / 00224 ranks) 896 cores</t>
  </si>
  <si>
    <t>rexi_fd_par_m4096 (00004 threads / 00224 ranks) 896 cores</t>
  </si>
  <si>
    <t>rexi_fd_par_m8192 (00004 threads / 00224 ranks) 896 cores</t>
  </si>
  <si>
    <t>rexi_fd_par_m2048 (00004 threads / 00448 ranks) 1792 cores</t>
  </si>
  <si>
    <t>rexi_fd_par_m4096 (00004 threads / 00448 ranks) 1792 cores</t>
  </si>
  <si>
    <t>rexi_fd_par_m8192 (00004 threads / 00448 ranks) 1792 cores</t>
  </si>
  <si>
    <t>rexi_fd_par_m2048 (00004 threads / 00896 ranks) 3584 cores</t>
  </si>
  <si>
    <t>rexi_fd_par_m4096 (00004 threads / 00896 ranks) 3584 cores</t>
  </si>
  <si>
    <t>T ~ p_R * log(c)</t>
  </si>
  <si>
    <t>rexi_fd_par_m8192 (00004 threads / 00896 ranks) 3584 cores</t>
  </si>
  <si>
    <t>M=2048</t>
  </si>
  <si>
    <t>W</t>
  </si>
  <si>
    <t>rexi seconds sum</t>
  </si>
  <si>
    <t>model</t>
  </si>
  <si>
    <t>weight</t>
  </si>
  <si>
    <t>rexi_fd_par_m2048 (00014 threads / 00001 ranks) 14 cores</t>
  </si>
  <si>
    <t>rexi_fd_par_m2048 (00014 threads / 00002 ranks) 28 cores</t>
  </si>
  <si>
    <t>rexi_fd_par_m2048 (00014 threads / 00004 ranks) 56 cores</t>
  </si>
  <si>
    <t>rexi_fd_par_m2048 (00014 threads / 00008 ranks) 112 cores</t>
  </si>
  <si>
    <t>rexi_fd_par_m2048 (00014 threads / 00014 ranks) 196 cores</t>
  </si>
  <si>
    <t>rexi_fd_par_m2048 (00014 threads / 00028 ranks) 392 cores</t>
  </si>
  <si>
    <t>rexi_fd_par_m2048 (00014 threads / 00056 ranks) 784 cores</t>
  </si>
  <si>
    <t>rexi_fd_par_m2048 (00014 threads / 00112 ranks) 1568 cores</t>
  </si>
  <si>
    <t>rexi_fd_par_m2048 (00014 threads / 00224 ranks) 3136 cores</t>
  </si>
  <si>
    <t>M=4096</t>
  </si>
  <si>
    <t>rexi sum</t>
  </si>
  <si>
    <t>rexi_fd_par_m4096 (00014 threads / 00001 ranks) 14 cores</t>
  </si>
  <si>
    <t>rexi_fd_par_m4096 (00014 threads / 00002 ranks) 28 cores</t>
  </si>
  <si>
    <t>rexi_fd_par_m4096 (00014 threads / 00004 ranks) 56 cores</t>
  </si>
  <si>
    <t>rexi_fd_par_m4096 (00014 threads / 00008 ranks) 112 cores</t>
  </si>
  <si>
    <t>rexi_fd_par_m4096 (00014 threads / 00014 ranks) 196 cores</t>
  </si>
  <si>
    <t>rexi_fd_par_m4096 (00014 threads / 00028 ranks) 392 cores</t>
  </si>
  <si>
    <t>rexi_fd_par_m4096 (00014 threads / 00056 ranks) 784 cores</t>
  </si>
  <si>
    <t>rexi_fd_par_m4096 (00014 threads / 00112 ranks) 1568 cores</t>
  </si>
  <si>
    <t>rexi_fd_par_m4096 (00014 threads / 00224 ranks) 3136 cores</t>
  </si>
  <si>
    <t>M=8192</t>
  </si>
  <si>
    <t>rexi_fd_par_m8192 (00014 threads / 00001 ranks) 14 cores</t>
  </si>
  <si>
    <t>rexi_fd_par_m8192 (00014 threads / 00002 ranks) 28 cores</t>
  </si>
  <si>
    <t>rexi_fd_par_m8192 (00014 threads / 00004 ranks) 56 cores</t>
  </si>
  <si>
    <t>rexi_fd_par_m8192 (00014 threads / 00008 ranks) 112 cores</t>
  </si>
  <si>
    <t>rexi_fd_par_m8192 (00014 threads / 00014 ranks) 196 cores</t>
  </si>
  <si>
    <t>rexi_fd_par_m8192 (00014 threads / 00028 ranks) 392 cores</t>
  </si>
  <si>
    <t>rexi_fd_par_m8192 (00014 threads / 00056 ranks) 784 cores</t>
  </si>
  <si>
    <t>rexi_fd_par_m8192 (00014 threads / 00112 ranks) 1568 cores</t>
  </si>
  <si>
    <t>rexi_fd_par_m8192 (00014 threads / 00224 ranks) 3136 cores</t>
  </si>
  <si>
    <t>Model parameters averaged from the ones above</t>
  </si>
  <si>
    <t>REXI M=2048 timepar</t>
  </si>
  <si>
    <t>MODEL M=2048</t>
  </si>
  <si>
    <t>REXI M=4096 timepar</t>
  </si>
  <si>
    <t>MODEL M=4096</t>
  </si>
  <si>
    <t>REXI M=8192 timepar</t>
  </si>
  <si>
    <t>MODEL M=8192</t>
  </si>
  <si>
    <t>s_L</t>
  </si>
  <si>
    <t>s_B</t>
  </si>
  <si>
    <t>s_R</t>
  </si>
  <si>
    <t>p_W</t>
  </si>
  <si>
    <t>MPI only</t>
  </si>
  <si>
    <t>MPI+OpenMP</t>
  </si>
  <si>
    <t>Correction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</si>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</sst>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FF3333"/>
      <name val="Liberation Sans"/>
    </font>
    <font>
      <b/>
      <sz val="11"/>
      <color theme="1"/>
      <name val="Liberation Sans"/>
    </font>
    <font>
      <sz val="11"/>
      <color rgb="FFFF3333"/>
      <name val="Liberation San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Sheet1!$G$4:$G$4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Sheet1!$G$5:$G$17</c:f>
              <c:numCache>
                <c:formatCode>General</c:formatCode>
                <c:ptCount val="13"/>
                <c:pt idx="0">
                  <c:v>1.2017E-2</c:v>
                </c:pt>
                <c:pt idx="1">
                  <c:v>1.1802E-2</c:v>
                </c:pt>
                <c:pt idx="2">
                  <c:v>1.1483E-2</c:v>
                </c:pt>
                <c:pt idx="3">
                  <c:v>1.3376000000000001E-2</c:v>
                </c:pt>
                <c:pt idx="4">
                  <c:v>1.508E-2</c:v>
                </c:pt>
                <c:pt idx="5">
                  <c:v>2.3104E-2</c:v>
                </c:pt>
                <c:pt idx="6">
                  <c:v>2.3754999999999998E-2</c:v>
                </c:pt>
                <c:pt idx="7">
                  <c:v>2.4074999999999999E-2</c:v>
                </c:pt>
                <c:pt idx="8">
                  <c:v>2.4884E-2</c:v>
                </c:pt>
                <c:pt idx="9">
                  <c:v>2.4029999999999999E-2</c:v>
                </c:pt>
                <c:pt idx="10">
                  <c:v>2.6186000000000001E-2</c:v>
                </c:pt>
                <c:pt idx="11">
                  <c:v>2.3982E-2</c:v>
                </c:pt>
                <c:pt idx="12">
                  <c:v>2.3494999999999999E-2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Sheet1!$H$4:$H$4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Sheet1!$H$5:$H$17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1.2080000000000001E-3</c:v>
                </c:pt>
                <c:pt idx="2">
                  <c:v>2.5469999999999998E-3</c:v>
                </c:pt>
                <c:pt idx="3">
                  <c:v>1.6180000000000001E-3</c:v>
                </c:pt>
                <c:pt idx="4">
                  <c:v>1.688E-3</c:v>
                </c:pt>
                <c:pt idx="5">
                  <c:v>5.8230000000000001E-3</c:v>
                </c:pt>
                <c:pt idx="6">
                  <c:v>8.1040000000000001E-3</c:v>
                </c:pt>
                <c:pt idx="7">
                  <c:v>9.9550000000000003E-3</c:v>
                </c:pt>
                <c:pt idx="8">
                  <c:v>1.2593999999999999E-2</c:v>
                </c:pt>
                <c:pt idx="9">
                  <c:v>1.4064999999999999E-2</c:v>
                </c:pt>
                <c:pt idx="10">
                  <c:v>1.5878E-2</c:v>
                </c:pt>
                <c:pt idx="11">
                  <c:v>1.7246000000000001E-2</c:v>
                </c:pt>
                <c:pt idx="12">
                  <c:v>2.1260000000000001E-2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Sheet1!$I$4:$I$4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Sheet1!$I$5:$I$17</c:f>
              <c:numCache>
                <c:formatCode>General</c:formatCode>
                <c:ptCount val="13"/>
                <c:pt idx="0">
                  <c:v>1.09E-3</c:v>
                </c:pt>
                <c:pt idx="1">
                  <c:v>2.738E-3</c:v>
                </c:pt>
                <c:pt idx="2">
                  <c:v>6.0042999999999999E-2</c:v>
                </c:pt>
                <c:pt idx="3">
                  <c:v>3.722E-3</c:v>
                </c:pt>
                <c:pt idx="4">
                  <c:v>9.2739999999999993E-3</c:v>
                </c:pt>
                <c:pt idx="5">
                  <c:v>2.3621E-2</c:v>
                </c:pt>
                <c:pt idx="6">
                  <c:v>2.8018000000000001E-2</c:v>
                </c:pt>
                <c:pt idx="7">
                  <c:v>3.2635999999999998E-2</c:v>
                </c:pt>
                <c:pt idx="8">
                  <c:v>2.6162000000000001E-2</c:v>
                </c:pt>
                <c:pt idx="9">
                  <c:v>5.8824000000000001E-2</c:v>
                </c:pt>
                <c:pt idx="10">
                  <c:v>2.775E-2</c:v>
                </c:pt>
                <c:pt idx="11">
                  <c:v>5.9514999999999998E-2</c:v>
                </c:pt>
                <c:pt idx="12">
                  <c:v>8.4177000000000002E-2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Sheet1!$J$4:$J$4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Sheet1!$J$5:$J$17</c:f>
              <c:numCache>
                <c:formatCode>General</c:formatCode>
                <c:ptCount val="13"/>
                <c:pt idx="0">
                  <c:v>28.186233000000001</c:v>
                </c:pt>
                <c:pt idx="1">
                  <c:v>14.254581</c:v>
                </c:pt>
                <c:pt idx="2">
                  <c:v>7.1656250000000004</c:v>
                </c:pt>
                <c:pt idx="3">
                  <c:v>4.1382190000000003</c:v>
                </c:pt>
                <c:pt idx="4">
                  <c:v>2.5750549999999999</c:v>
                </c:pt>
                <c:pt idx="5">
                  <c:v>1.966745</c:v>
                </c:pt>
                <c:pt idx="6">
                  <c:v>1.0066980000000001</c:v>
                </c:pt>
                <c:pt idx="7">
                  <c:v>0.51822800000000002</c:v>
                </c:pt>
                <c:pt idx="8">
                  <c:v>0.27688600000000002</c:v>
                </c:pt>
                <c:pt idx="9">
                  <c:v>0.137073</c:v>
                </c:pt>
                <c:pt idx="10">
                  <c:v>8.5835999999999996E-2</c:v>
                </c:pt>
                <c:pt idx="11">
                  <c:v>5.2662E-2</c:v>
                </c:pt>
                <c:pt idx="12">
                  <c:v>2.4381E-2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9032"/>
        <c:axId val="100672560"/>
      </c:scatterChart>
      <c:valAx>
        <c:axId val="10067256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669032"/>
        <c:crossesAt val="0"/>
        <c:crossBetween val="midCat"/>
      </c:valAx>
      <c:valAx>
        <c:axId val="10066903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6725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Sheet1_2!$G$4:$G$4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Sheet1_2!$G$5:$G$17</c:f>
              <c:numCache>
                <c:formatCode>General</c:formatCode>
                <c:ptCount val="13"/>
                <c:pt idx="0">
                  <c:v>1.2017E-2</c:v>
                </c:pt>
                <c:pt idx="1">
                  <c:v>1.1802E-2</c:v>
                </c:pt>
                <c:pt idx="2">
                  <c:v>1.1483E-2</c:v>
                </c:pt>
                <c:pt idx="3">
                  <c:v>1.3376000000000001E-2</c:v>
                </c:pt>
                <c:pt idx="4">
                  <c:v>1.508E-2</c:v>
                </c:pt>
                <c:pt idx="5">
                  <c:v>2.3104E-2</c:v>
                </c:pt>
                <c:pt idx="6">
                  <c:v>2.3754999999999998E-2</c:v>
                </c:pt>
                <c:pt idx="7">
                  <c:v>2.4074999999999999E-2</c:v>
                </c:pt>
                <c:pt idx="8">
                  <c:v>2.4884E-2</c:v>
                </c:pt>
                <c:pt idx="9">
                  <c:v>2.4029999999999999E-2</c:v>
                </c:pt>
                <c:pt idx="10">
                  <c:v>2.6186000000000001E-2</c:v>
                </c:pt>
                <c:pt idx="11">
                  <c:v>2.3982E-2</c:v>
                </c:pt>
                <c:pt idx="12">
                  <c:v>2.3494999999999999E-2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Sheet1_2!$H$4:$H$4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Sheet1_2!$H$5:$H$17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1.2080000000000001E-3</c:v>
                </c:pt>
                <c:pt idx="2">
                  <c:v>2.5469999999999998E-3</c:v>
                </c:pt>
                <c:pt idx="3">
                  <c:v>1.6180000000000001E-3</c:v>
                </c:pt>
                <c:pt idx="4">
                  <c:v>1.688E-3</c:v>
                </c:pt>
                <c:pt idx="5">
                  <c:v>5.8230000000000001E-3</c:v>
                </c:pt>
                <c:pt idx="6">
                  <c:v>8.1040000000000001E-3</c:v>
                </c:pt>
                <c:pt idx="7">
                  <c:v>9.9550000000000003E-3</c:v>
                </c:pt>
                <c:pt idx="8">
                  <c:v>1.2593999999999999E-2</c:v>
                </c:pt>
                <c:pt idx="9">
                  <c:v>1.4064999999999999E-2</c:v>
                </c:pt>
                <c:pt idx="10">
                  <c:v>1.5878E-2</c:v>
                </c:pt>
                <c:pt idx="11">
                  <c:v>1.7246000000000001E-2</c:v>
                </c:pt>
                <c:pt idx="12">
                  <c:v>2.1260000000000001E-2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Sheet1_2!$I$4:$I$4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Sheet1_2!$I$5:$I$17</c:f>
              <c:numCache>
                <c:formatCode>General</c:formatCode>
                <c:ptCount val="13"/>
                <c:pt idx="0">
                  <c:v>1.09E-3</c:v>
                </c:pt>
                <c:pt idx="1">
                  <c:v>2.738E-3</c:v>
                </c:pt>
                <c:pt idx="2">
                  <c:v>6.0042999999999999E-2</c:v>
                </c:pt>
                <c:pt idx="3">
                  <c:v>3.722E-3</c:v>
                </c:pt>
                <c:pt idx="4">
                  <c:v>9.2739999999999993E-3</c:v>
                </c:pt>
                <c:pt idx="5">
                  <c:v>2.3621E-2</c:v>
                </c:pt>
                <c:pt idx="6">
                  <c:v>2.8018000000000001E-2</c:v>
                </c:pt>
                <c:pt idx="7">
                  <c:v>3.2635999999999998E-2</c:v>
                </c:pt>
                <c:pt idx="8">
                  <c:v>2.6162000000000001E-2</c:v>
                </c:pt>
                <c:pt idx="9">
                  <c:v>5.8824000000000001E-2</c:v>
                </c:pt>
                <c:pt idx="10">
                  <c:v>2.775E-2</c:v>
                </c:pt>
                <c:pt idx="11">
                  <c:v>5.9514999999999998E-2</c:v>
                </c:pt>
                <c:pt idx="12">
                  <c:v>8.4177000000000002E-2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Sheet1_2!$J$4:$J$4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Sheet1_2!$J$5:$J$17</c:f>
              <c:numCache>
                <c:formatCode>General</c:formatCode>
                <c:ptCount val="13"/>
                <c:pt idx="0">
                  <c:v>28.186233000000001</c:v>
                </c:pt>
                <c:pt idx="1">
                  <c:v>14.254581</c:v>
                </c:pt>
                <c:pt idx="2">
                  <c:v>7.1656250000000004</c:v>
                </c:pt>
                <c:pt idx="3">
                  <c:v>4.1382190000000003</c:v>
                </c:pt>
                <c:pt idx="4">
                  <c:v>2.5750549999999999</c:v>
                </c:pt>
                <c:pt idx="5">
                  <c:v>1.966745</c:v>
                </c:pt>
                <c:pt idx="6">
                  <c:v>1.0066980000000001</c:v>
                </c:pt>
                <c:pt idx="7">
                  <c:v>0.51822800000000002</c:v>
                </c:pt>
                <c:pt idx="8">
                  <c:v>0.27688600000000002</c:v>
                </c:pt>
                <c:pt idx="9">
                  <c:v>0.137073</c:v>
                </c:pt>
                <c:pt idx="10">
                  <c:v>8.5835999999999996E-2</c:v>
                </c:pt>
                <c:pt idx="11">
                  <c:v>5.2662E-2</c:v>
                </c:pt>
                <c:pt idx="12">
                  <c:v>2.4381E-2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5360"/>
        <c:axId val="469728888"/>
      </c:scatterChart>
      <c:valAx>
        <c:axId val="469728888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5360"/>
        <c:crossesAt val="0"/>
        <c:crossBetween val="midCat"/>
      </c:valAx>
      <c:valAx>
        <c:axId val="46972536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88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Sheet1_2!$G$18:$G$18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Sheet1_2!$G$19:$G$31</c:f>
              <c:numCache>
                <c:formatCode>General</c:formatCode>
                <c:ptCount val="13"/>
                <c:pt idx="0">
                  <c:v>1.1709000000000001E-2</c:v>
                </c:pt>
                <c:pt idx="1">
                  <c:v>1.1879000000000001E-2</c:v>
                </c:pt>
                <c:pt idx="2">
                  <c:v>1.1660999999999999E-2</c:v>
                </c:pt>
                <c:pt idx="3">
                  <c:v>1.3221999999999999E-2</c:v>
                </c:pt>
                <c:pt idx="4">
                  <c:v>1.4374E-2</c:v>
                </c:pt>
                <c:pt idx="5">
                  <c:v>2.3132E-2</c:v>
                </c:pt>
                <c:pt idx="6">
                  <c:v>2.3127999999999999E-2</c:v>
                </c:pt>
                <c:pt idx="7">
                  <c:v>2.4272999999999999E-2</c:v>
                </c:pt>
                <c:pt idx="8">
                  <c:v>2.4833999999999998E-2</c:v>
                </c:pt>
                <c:pt idx="9">
                  <c:v>2.4992E-2</c:v>
                </c:pt>
                <c:pt idx="10">
                  <c:v>2.5031999999999999E-2</c:v>
                </c:pt>
                <c:pt idx="11">
                  <c:v>2.5260000000000001E-2</c:v>
                </c:pt>
                <c:pt idx="12">
                  <c:v>2.332E-2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Sheet1_2!$H$18:$H$18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Sheet1_2!$H$19:$H$31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1.2719999999999999E-3</c:v>
                </c:pt>
                <c:pt idx="2">
                  <c:v>2.5000000000000001E-3</c:v>
                </c:pt>
                <c:pt idx="3">
                  <c:v>1.583E-3</c:v>
                </c:pt>
                <c:pt idx="4">
                  <c:v>1.6559999999999999E-3</c:v>
                </c:pt>
                <c:pt idx="5">
                  <c:v>5.7850000000000002E-3</c:v>
                </c:pt>
                <c:pt idx="6">
                  <c:v>8.3110000000000007E-3</c:v>
                </c:pt>
                <c:pt idx="7">
                  <c:v>9.7850000000000003E-3</c:v>
                </c:pt>
                <c:pt idx="8">
                  <c:v>1.2186000000000001E-2</c:v>
                </c:pt>
                <c:pt idx="9">
                  <c:v>1.3809999999999999E-2</c:v>
                </c:pt>
                <c:pt idx="10">
                  <c:v>1.5743E-2</c:v>
                </c:pt>
                <c:pt idx="11">
                  <c:v>1.8407E-2</c:v>
                </c:pt>
                <c:pt idx="12">
                  <c:v>2.0854999999999999E-2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Sheet1_2!$I$18:$I$18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Sheet1_2!$I$19:$I$31</c:f>
              <c:numCache>
                <c:formatCode>General</c:formatCode>
                <c:ptCount val="13"/>
                <c:pt idx="0">
                  <c:v>1.047E-3</c:v>
                </c:pt>
                <c:pt idx="1">
                  <c:v>9.3907000000000004E-2</c:v>
                </c:pt>
                <c:pt idx="2">
                  <c:v>0.16068099999999999</c:v>
                </c:pt>
                <c:pt idx="3">
                  <c:v>3.741E-3</c:v>
                </c:pt>
                <c:pt idx="4">
                  <c:v>1.6081000000000002E-2</c:v>
                </c:pt>
                <c:pt idx="5">
                  <c:v>6.5093999999999999E-2</c:v>
                </c:pt>
                <c:pt idx="6">
                  <c:v>6.4163999999999999E-2</c:v>
                </c:pt>
                <c:pt idx="7">
                  <c:v>4.0189000000000002E-2</c:v>
                </c:pt>
                <c:pt idx="8">
                  <c:v>2.7564000000000002E-2</c:v>
                </c:pt>
                <c:pt idx="9">
                  <c:v>2.8584999999999999E-2</c:v>
                </c:pt>
                <c:pt idx="10">
                  <c:v>3.4231999999999999E-2</c:v>
                </c:pt>
                <c:pt idx="11">
                  <c:v>7.4522000000000005E-2</c:v>
                </c:pt>
                <c:pt idx="12">
                  <c:v>9.2619000000000007E-2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Sheet1_2!$J$18:$J$18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Sheet1_2!$J$19:$J$31</c:f>
              <c:numCache>
                <c:formatCode>General</c:formatCode>
                <c:ptCount val="13"/>
                <c:pt idx="0">
                  <c:v>56.138364000000003</c:v>
                </c:pt>
                <c:pt idx="1">
                  <c:v>28.304352999999999</c:v>
                </c:pt>
                <c:pt idx="2">
                  <c:v>14.355117</c:v>
                </c:pt>
                <c:pt idx="3">
                  <c:v>8.1557980000000008</c:v>
                </c:pt>
                <c:pt idx="4">
                  <c:v>5.0282739999999997</c:v>
                </c:pt>
                <c:pt idx="5">
                  <c:v>3.9828440000000001</c:v>
                </c:pt>
                <c:pt idx="6">
                  <c:v>1.9774320000000001</c:v>
                </c:pt>
                <c:pt idx="7">
                  <c:v>1.0105500000000001</c:v>
                </c:pt>
                <c:pt idx="8">
                  <c:v>0.51913699999999996</c:v>
                </c:pt>
                <c:pt idx="9">
                  <c:v>0.27472299999999999</c:v>
                </c:pt>
                <c:pt idx="10">
                  <c:v>0.13847999999999999</c:v>
                </c:pt>
                <c:pt idx="11">
                  <c:v>8.3340999999999998E-2</c:v>
                </c:pt>
                <c:pt idx="12">
                  <c:v>5.2118999999999999E-2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6144"/>
        <c:axId val="469723008"/>
      </c:scatterChart>
      <c:valAx>
        <c:axId val="469723008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6144"/>
        <c:crossesAt val="0"/>
        <c:crossBetween val="midCat"/>
      </c:valAx>
      <c:valAx>
        <c:axId val="469726144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3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Sheet1_2!$G$32:$G$32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Sheet1_2!$G$33:$G$45</c:f>
              <c:numCache>
                <c:formatCode>General</c:formatCode>
                <c:ptCount val="13"/>
                <c:pt idx="0">
                  <c:v>1.1535999999999999E-2</c:v>
                </c:pt>
                <c:pt idx="1">
                  <c:v>1.1764E-2</c:v>
                </c:pt>
                <c:pt idx="2">
                  <c:v>1.1863E-2</c:v>
                </c:pt>
                <c:pt idx="3">
                  <c:v>1.3325999999999999E-2</c:v>
                </c:pt>
                <c:pt idx="4">
                  <c:v>1.4441000000000001E-2</c:v>
                </c:pt>
                <c:pt idx="5">
                  <c:v>2.2676999999999999E-2</c:v>
                </c:pt>
                <c:pt idx="6">
                  <c:v>2.2041000000000002E-2</c:v>
                </c:pt>
                <c:pt idx="7">
                  <c:v>2.2886E-2</c:v>
                </c:pt>
                <c:pt idx="8">
                  <c:v>2.3626999999999999E-2</c:v>
                </c:pt>
                <c:pt idx="9">
                  <c:v>2.4590000000000001E-2</c:v>
                </c:pt>
                <c:pt idx="10">
                  <c:v>2.5099E-2</c:v>
                </c:pt>
                <c:pt idx="11">
                  <c:v>2.6103999999999999E-2</c:v>
                </c:pt>
                <c:pt idx="12">
                  <c:v>2.3754000000000001E-2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Sheet1_2!$H$32:$H$32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Sheet1_2!$H$33:$H$45</c:f>
              <c:numCache>
                <c:formatCode>General</c:formatCode>
                <c:ptCount val="13"/>
                <c:pt idx="0">
                  <c:v>2.4000000000000001E-5</c:v>
                </c:pt>
                <c:pt idx="1">
                  <c:v>1.235E-3</c:v>
                </c:pt>
                <c:pt idx="2">
                  <c:v>2.5049999999999998E-3</c:v>
                </c:pt>
                <c:pt idx="3">
                  <c:v>1.604E-3</c:v>
                </c:pt>
                <c:pt idx="4">
                  <c:v>1.64E-3</c:v>
                </c:pt>
                <c:pt idx="5">
                  <c:v>5.8310000000000002E-3</c:v>
                </c:pt>
                <c:pt idx="6">
                  <c:v>7.9799999999999992E-3</c:v>
                </c:pt>
                <c:pt idx="7">
                  <c:v>9.8949999999999993E-3</c:v>
                </c:pt>
                <c:pt idx="8">
                  <c:v>1.1981E-2</c:v>
                </c:pt>
                <c:pt idx="9">
                  <c:v>1.3967E-2</c:v>
                </c:pt>
                <c:pt idx="10">
                  <c:v>1.5837E-2</c:v>
                </c:pt>
                <c:pt idx="11">
                  <c:v>1.9023999999999999E-2</c:v>
                </c:pt>
                <c:pt idx="12">
                  <c:v>2.0719999999999999E-2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Sheet1_2!$I$32:$I$32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Sheet1_2!$I$33:$I$45</c:f>
              <c:numCache>
                <c:formatCode>General</c:formatCode>
                <c:ptCount val="13"/>
                <c:pt idx="0">
                  <c:v>1.073E-3</c:v>
                </c:pt>
                <c:pt idx="1">
                  <c:v>2.8379999999999998E-3</c:v>
                </c:pt>
                <c:pt idx="2">
                  <c:v>0.30758999999999997</c:v>
                </c:pt>
                <c:pt idx="3">
                  <c:v>3.7910000000000001E-3</c:v>
                </c:pt>
                <c:pt idx="4">
                  <c:v>4.5934999999999997E-2</c:v>
                </c:pt>
                <c:pt idx="5">
                  <c:v>9.5422999999999994E-2</c:v>
                </c:pt>
                <c:pt idx="6">
                  <c:v>4.5404E-2</c:v>
                </c:pt>
                <c:pt idx="7">
                  <c:v>8.0590999999999996E-2</c:v>
                </c:pt>
                <c:pt idx="8">
                  <c:v>9.8011000000000001E-2</c:v>
                </c:pt>
                <c:pt idx="9">
                  <c:v>7.2576000000000002E-2</c:v>
                </c:pt>
                <c:pt idx="10">
                  <c:v>5.5754999999999999E-2</c:v>
                </c:pt>
                <c:pt idx="11">
                  <c:v>5.6711999999999999E-2</c:v>
                </c:pt>
                <c:pt idx="12">
                  <c:v>0.142702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Sheet1_2!$J$32:$J$32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Sheet1_2!$J$33:$J$45</c:f>
              <c:numCache>
                <c:formatCode>General</c:formatCode>
                <c:ptCount val="13"/>
                <c:pt idx="0">
                  <c:v>112.000266</c:v>
                </c:pt>
                <c:pt idx="1">
                  <c:v>56.499149000000003</c:v>
                </c:pt>
                <c:pt idx="2">
                  <c:v>28.583932999999998</c:v>
                </c:pt>
                <c:pt idx="3">
                  <c:v>16.183637999999998</c:v>
                </c:pt>
                <c:pt idx="4">
                  <c:v>9.9974989999999995</c:v>
                </c:pt>
                <c:pt idx="5">
                  <c:v>7.8597640000000002</c:v>
                </c:pt>
                <c:pt idx="6">
                  <c:v>3.9542700000000002</c:v>
                </c:pt>
                <c:pt idx="7">
                  <c:v>2.009423</c:v>
                </c:pt>
                <c:pt idx="8">
                  <c:v>1.006419</c:v>
                </c:pt>
                <c:pt idx="9">
                  <c:v>0.52274699999999996</c:v>
                </c:pt>
                <c:pt idx="10">
                  <c:v>0.27687200000000001</c:v>
                </c:pt>
                <c:pt idx="11">
                  <c:v>0.13921</c:v>
                </c:pt>
                <c:pt idx="12">
                  <c:v>7.8886999999999999E-2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3400"/>
        <c:axId val="469729280"/>
      </c:scatterChart>
      <c:valAx>
        <c:axId val="46972928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3400"/>
        <c:crossesAt val="0"/>
        <c:crossBetween val="midCat"/>
      </c:valAx>
      <c:valAx>
        <c:axId val="46972340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9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Sheet1_2!$G$116:$G$116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Sheet1_2!$G$117:$G$125</c:f>
              <c:numCache>
                <c:formatCode>General</c:formatCode>
                <c:ptCount val="9"/>
                <c:pt idx="0">
                  <c:v>2.2950000000000002E-2</c:v>
                </c:pt>
                <c:pt idx="1">
                  <c:v>3.9040999999999999E-2</c:v>
                </c:pt>
                <c:pt idx="2">
                  <c:v>3.8031000000000002E-2</c:v>
                </c:pt>
                <c:pt idx="3">
                  <c:v>3.8051000000000001E-2</c:v>
                </c:pt>
                <c:pt idx="4">
                  <c:v>3.8421999999999998E-2</c:v>
                </c:pt>
                <c:pt idx="5">
                  <c:v>3.9858999999999999E-2</c:v>
                </c:pt>
                <c:pt idx="6">
                  <c:v>4.0141000000000003E-2</c:v>
                </c:pt>
                <c:pt idx="7">
                  <c:v>3.8372999999999997E-2</c:v>
                </c:pt>
                <c:pt idx="8">
                  <c:v>3.8189000000000001E-2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Sheet1_2!$H$116:$H$116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Sheet1_2!$H$117:$H$125</c:f>
              <c:numCache>
                <c:formatCode>General</c:formatCode>
                <c:ptCount val="9"/>
                <c:pt idx="0">
                  <c:v>3.6999999999999998E-5</c:v>
                </c:pt>
                <c:pt idx="1">
                  <c:v>1.9789999999999999E-3</c:v>
                </c:pt>
                <c:pt idx="2">
                  <c:v>5.2110000000000004E-3</c:v>
                </c:pt>
                <c:pt idx="3">
                  <c:v>7.8449999999999995E-3</c:v>
                </c:pt>
                <c:pt idx="4">
                  <c:v>1.0572E-2</c:v>
                </c:pt>
                <c:pt idx="5">
                  <c:v>1.328E-2</c:v>
                </c:pt>
                <c:pt idx="6">
                  <c:v>1.5953999999999999E-2</c:v>
                </c:pt>
                <c:pt idx="7">
                  <c:v>1.7132000000000001E-2</c:v>
                </c:pt>
                <c:pt idx="8">
                  <c:v>2.7403E-2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Sheet1_2!$I$116:$I$116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Sheet1_2!$I$117:$I$125</c:f>
              <c:numCache>
                <c:formatCode>General</c:formatCode>
                <c:ptCount val="9"/>
                <c:pt idx="0">
                  <c:v>9.4990000000000005E-3</c:v>
                </c:pt>
                <c:pt idx="1">
                  <c:v>9.7000000000000003E-3</c:v>
                </c:pt>
                <c:pt idx="2">
                  <c:v>1.4760000000000001E-2</c:v>
                </c:pt>
                <c:pt idx="3">
                  <c:v>1.7655000000000001E-2</c:v>
                </c:pt>
                <c:pt idx="4">
                  <c:v>2.334E-2</c:v>
                </c:pt>
                <c:pt idx="5">
                  <c:v>2.4306000000000001E-2</c:v>
                </c:pt>
                <c:pt idx="6">
                  <c:v>2.7956000000000002E-2</c:v>
                </c:pt>
                <c:pt idx="7">
                  <c:v>2.7126999999999998E-2</c:v>
                </c:pt>
                <c:pt idx="8">
                  <c:v>9.6632999999999997E-2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Sheet1_2!$J$116:$J$116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Sheet1_2!$J$117:$J$125</c:f>
              <c:numCache>
                <c:formatCode>General</c:formatCode>
                <c:ptCount val="9"/>
                <c:pt idx="0">
                  <c:v>3.9321769999999998</c:v>
                </c:pt>
                <c:pt idx="1">
                  <c:v>2.3263950000000002</c:v>
                </c:pt>
                <c:pt idx="2">
                  <c:v>1.172461</c:v>
                </c:pt>
                <c:pt idx="3">
                  <c:v>0.59512799999999999</c:v>
                </c:pt>
                <c:pt idx="4">
                  <c:v>0.35902600000000001</c:v>
                </c:pt>
                <c:pt idx="5">
                  <c:v>0.194993</c:v>
                </c:pt>
                <c:pt idx="6">
                  <c:v>9.7864999999999994E-2</c:v>
                </c:pt>
                <c:pt idx="7">
                  <c:v>6.5414E-2</c:v>
                </c:pt>
                <c:pt idx="8">
                  <c:v>2.928E-2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4184"/>
        <c:axId val="469723792"/>
      </c:scatterChart>
      <c:valAx>
        <c:axId val="469723792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4184"/>
        <c:crossesAt val="0"/>
        <c:crossBetween val="midCat"/>
      </c:valAx>
      <c:valAx>
        <c:axId val="469724184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37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  <c:pt idx="8">
                  <c:v>3.9738999999999997E-2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  <c:pt idx="8">
                  <c:v>2.6887000000000001E-2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  <c:pt idx="8">
                  <c:v>7.0451E-2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  <c:pt idx="8">
                  <c:v>6.4577999999999997E-2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24968"/>
        <c:axId val="469724576"/>
      </c:scatterChart>
      <c:valAx>
        <c:axId val="46972457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4968"/>
        <c:crossesAt val="0"/>
        <c:crossBetween val="midCat"/>
      </c:valAx>
      <c:valAx>
        <c:axId val="469724968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9724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Sheet1_2!$G$146:$G$146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Sheet1_2!$G$147:$G$155</c:f>
              <c:numCache>
                <c:formatCode>General</c:formatCode>
                <c:ptCount val="9"/>
                <c:pt idx="0">
                  <c:v>3.6052000000000001E-2</c:v>
                </c:pt>
                <c:pt idx="1">
                  <c:v>3.6198000000000001E-2</c:v>
                </c:pt>
                <c:pt idx="2">
                  <c:v>3.7073000000000002E-2</c:v>
                </c:pt>
                <c:pt idx="3">
                  <c:v>3.7044000000000001E-2</c:v>
                </c:pt>
                <c:pt idx="4">
                  <c:v>3.6725000000000001E-2</c:v>
                </c:pt>
                <c:pt idx="5">
                  <c:v>3.7090999999999999E-2</c:v>
                </c:pt>
                <c:pt idx="6">
                  <c:v>3.9600999999999997E-2</c:v>
                </c:pt>
                <c:pt idx="7">
                  <c:v>4.0403000000000001E-2</c:v>
                </c:pt>
                <c:pt idx="8">
                  <c:v>3.7629000000000003E-2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Sheet1_2!$H$146:$H$146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Sheet1_2!$H$147:$H$155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1.923E-3</c:v>
                </c:pt>
                <c:pt idx="2">
                  <c:v>5.2129999999999998E-3</c:v>
                </c:pt>
                <c:pt idx="3">
                  <c:v>7.5989999999999999E-3</c:v>
                </c:pt>
                <c:pt idx="4">
                  <c:v>1.0296E-2</c:v>
                </c:pt>
                <c:pt idx="5">
                  <c:v>1.3223E-2</c:v>
                </c:pt>
                <c:pt idx="6">
                  <c:v>1.558E-2</c:v>
                </c:pt>
                <c:pt idx="7">
                  <c:v>1.7184000000000001E-2</c:v>
                </c:pt>
                <c:pt idx="8">
                  <c:v>2.6876000000000001E-2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Sheet1_2!$I$146:$I$146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Sheet1_2!$I$147:$I$155</c:f>
              <c:numCache>
                <c:formatCode>General</c:formatCode>
                <c:ptCount val="9"/>
                <c:pt idx="0">
                  <c:v>1.0014E-2</c:v>
                </c:pt>
                <c:pt idx="1">
                  <c:v>9.9740000000000002E-3</c:v>
                </c:pt>
                <c:pt idx="2">
                  <c:v>1.4928E-2</c:v>
                </c:pt>
                <c:pt idx="3">
                  <c:v>1.468E-2</c:v>
                </c:pt>
                <c:pt idx="4">
                  <c:v>1.4862E-2</c:v>
                </c:pt>
                <c:pt idx="5">
                  <c:v>1.9692999999999999E-2</c:v>
                </c:pt>
                <c:pt idx="6">
                  <c:v>5.5152E-2</c:v>
                </c:pt>
                <c:pt idx="7">
                  <c:v>3.9093000000000003E-2</c:v>
                </c:pt>
                <c:pt idx="8">
                  <c:v>9.1864000000000001E-2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Sheet1_2!$J$146:$J$146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Sheet1_2!$J$147:$J$155</c:f>
              <c:numCache>
                <c:formatCode>General</c:formatCode>
                <c:ptCount val="9"/>
                <c:pt idx="0">
                  <c:v>19.785444999999999</c:v>
                </c:pt>
                <c:pt idx="1">
                  <c:v>9.0883070000000004</c:v>
                </c:pt>
                <c:pt idx="2">
                  <c:v>4.6234270000000004</c:v>
                </c:pt>
                <c:pt idx="3">
                  <c:v>2.2821129999999998</c:v>
                </c:pt>
                <c:pt idx="4">
                  <c:v>1.3179590000000001</c:v>
                </c:pt>
                <c:pt idx="5">
                  <c:v>0.660609</c:v>
                </c:pt>
                <c:pt idx="6">
                  <c:v>0.35752</c:v>
                </c:pt>
                <c:pt idx="7">
                  <c:v>0.19028200000000001</c:v>
                </c:pt>
                <c:pt idx="8">
                  <c:v>9.7183000000000005E-2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09448"/>
        <c:axId val="475706312"/>
      </c:scatterChart>
      <c:valAx>
        <c:axId val="475706312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09448"/>
        <c:crossesAt val="0"/>
        <c:crossBetween val="midCat"/>
      </c:valAx>
      <c:valAx>
        <c:axId val="475709448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063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Sheet1_2!$B$189:$B$189</c:f>
              <c:strCache>
                <c:ptCount val="1"/>
                <c:pt idx="0">
                  <c:v>MPI only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Sheet1_2!$B$190:$B$207</c:f>
              <c:numCache>
                <c:formatCode>General</c:formatCode>
                <c:ptCount val="18"/>
                <c:pt idx="0">
                  <c:v>112.01434999999999</c:v>
                </c:pt>
                <c:pt idx="1">
                  <c:v>56.821596</c:v>
                </c:pt>
                <c:pt idx="2">
                  <c:v>28.907513000000002</c:v>
                </c:pt>
                <c:pt idx="3">
                  <c:v>16.204037</c:v>
                </c:pt>
                <c:pt idx="4">
                  <c:v>10.061059999999999</c:v>
                </c:pt>
                <c:pt idx="5">
                  <c:v>8.0604580000000006</c:v>
                </c:pt>
                <c:pt idx="6">
                  <c:v>4.0958829999999997</c:v>
                </c:pt>
                <c:pt idx="7">
                  <c:v>2.1519439999999999</c:v>
                </c:pt>
                <c:pt idx="9">
                  <c:v>1.1487130000000001</c:v>
                </c:pt>
                <c:pt idx="11">
                  <c:v>0.64055499999999999</c:v>
                </c:pt>
                <c:pt idx="13">
                  <c:v>0.38571800000000001</c:v>
                </c:pt>
                <c:pt idx="15">
                  <c:v>0.29058699999999998</c:v>
                </c:pt>
                <c:pt idx="17">
                  <c:v>0.30138599999999999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Sheet1_2!$D$189:$D$189</c:f>
              <c:strCache>
                <c:ptCount val="1"/>
                <c:pt idx="0">
                  <c:v>MPI+OpenMP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Sheet1_2!$D$190:$D$207</c:f>
              <c:numCache>
                <c:formatCode>General</c:formatCode>
                <c:ptCount val="18"/>
                <c:pt idx="4">
                  <c:v>20.057506</c:v>
                </c:pt>
                <c:pt idx="5">
                  <c:v>9.7604330000000008</c:v>
                </c:pt>
                <c:pt idx="6">
                  <c:v>5.042459</c:v>
                </c:pt>
                <c:pt idx="7">
                  <c:v>2.5519780000000001</c:v>
                </c:pt>
                <c:pt idx="8">
                  <c:v>1.4991399999999999</c:v>
                </c:pt>
                <c:pt idx="10">
                  <c:v>0.79414700000000005</c:v>
                </c:pt>
                <c:pt idx="12">
                  <c:v>0.52179399999999998</c:v>
                </c:pt>
                <c:pt idx="14">
                  <c:v>0.34986299999999998</c:v>
                </c:pt>
                <c:pt idx="16">
                  <c:v>0.30870399999999998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05136"/>
        <c:axId val="475710232"/>
      </c:scatterChart>
      <c:valAx>
        <c:axId val="475710232"/>
        <c:scaling>
          <c:logBase val="10"/>
          <c:orientation val="minMax"/>
          <c:min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05136"/>
        <c:crossesAt val="0"/>
        <c:crossBetween val="midCat"/>
      </c:valAx>
      <c:valAx>
        <c:axId val="47570513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10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Sheet1_2!$G$131:$G$131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  <c:pt idx="8">
                  <c:v>3.9738999999999997E-2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  <c:pt idx="8">
                  <c:v>2.6887000000000001E-2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  <c:pt idx="8">
                  <c:v>7.0451E-2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Sheet1_2!$J$132:$J$140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  <c:pt idx="8">
                  <c:v>6.4577999999999997E-2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11016"/>
        <c:axId val="475711408"/>
      </c:scatterChart>
      <c:valAx>
        <c:axId val="475711408"/>
        <c:scaling>
          <c:orientation val="minMax"/>
          <c:max val="0.1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11016"/>
        <c:crossesAt val="0"/>
        <c:crossBetween val="midCat"/>
      </c:valAx>
      <c:valAx>
        <c:axId val="475711016"/>
        <c:scaling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114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2327159463818896E-2"/>
          <c:y val="2.3077650619502503E-2"/>
          <c:w val="0.92619166805717779"/>
          <c:h val="0.91780925207814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Sheet1_2!$G$159:$G$159</c:f>
              <c:strCache>
                <c:ptCount val="1"/>
                <c:pt idx="0">
                  <c:v>REXI M=2048 timepar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Sheet1_2!$G$160:$G$171</c:f>
              <c:numCache>
                <c:formatCode>General</c:formatCode>
                <c:ptCount val="12"/>
                <c:pt idx="0">
                  <c:v>3.9646629999999998</c:v>
                </c:pt>
                <c:pt idx="1">
                  <c:v>2.3771150000000003</c:v>
                </c:pt>
                <c:pt idx="2">
                  <c:v>1.2304630000000001</c:v>
                </c:pt>
                <c:pt idx="3">
                  <c:v>0.65867900000000001</c:v>
                </c:pt>
                <c:pt idx="4">
                  <c:v>0.43136000000000002</c:v>
                </c:pt>
                <c:pt idx="5">
                  <c:v>0.27243800000000001</c:v>
                </c:pt>
                <c:pt idx="6">
                  <c:v>0.18191600000000002</c:v>
                </c:pt>
                <c:pt idx="7">
                  <c:v>0.14804600000000001</c:v>
                </c:pt>
                <c:pt idx="8">
                  <c:v>0.19150500000000001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Sheet1_2!$H$159:$H$159</c:f>
              <c:strCache>
                <c:ptCount val="1"/>
                <c:pt idx="0">
                  <c:v>MODEL M=2048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Sheet1_2!$H$160:$H$171</c:f>
              <c:numCache>
                <c:formatCode>General</c:formatCode>
                <c:ptCount val="12"/>
                <c:pt idx="0">
                  <c:v>5.1487210106020518</c:v>
                </c:pt>
                <c:pt idx="1">
                  <c:v>2.6062096752687092</c:v>
                </c:pt>
                <c:pt idx="2">
                  <c:v>1.3372329413942237</c:v>
                </c:pt>
                <c:pt idx="3">
                  <c:v>0.70502350824916604</c:v>
                </c:pt>
                <c:pt idx="4">
                  <c:v>0.43580305333631109</c:v>
                </c:pt>
                <c:pt idx="5">
                  <c:v>0.25842740642655937</c:v>
                </c:pt>
                <c:pt idx="6">
                  <c:v>0.1720185167638689</c:v>
                </c:pt>
                <c:pt idx="7">
                  <c:v>0.131093005724709</c:v>
                </c:pt>
                <c:pt idx="8">
                  <c:v>0.11290918399731439</c:v>
                </c:pt>
                <c:pt idx="9">
                  <c:v>0.10933520207695384</c:v>
                </c:pt>
                <c:pt idx="10">
                  <c:v>0.10518726672166438</c:v>
                </c:pt>
                <c:pt idx="11">
                  <c:v>0.10539223283620498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Sheet1_2!$I$159:$I$159</c:f>
              <c:strCache>
                <c:ptCount val="1"/>
                <c:pt idx="0">
                  <c:v>REXI M=4096 timepar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Sheet1_2!$I$160:$I$171</c:f>
              <c:numCache>
                <c:formatCode>General</c:formatCode>
                <c:ptCount val="12"/>
                <c:pt idx="0">
                  <c:v>7.834244</c:v>
                </c:pt>
                <c:pt idx="1">
                  <c:v>4.5843100000000003</c:v>
                </c:pt>
                <c:pt idx="2">
                  <c:v>2.327801</c:v>
                </c:pt>
                <c:pt idx="3">
                  <c:v>1.237641</c:v>
                </c:pt>
                <c:pt idx="4">
                  <c:v>0.73519400000000001</c:v>
                </c:pt>
                <c:pt idx="5">
                  <c:v>0.43783699999999998</c:v>
                </c:pt>
                <c:pt idx="6">
                  <c:v>0.29184100000000002</c:v>
                </c:pt>
                <c:pt idx="7">
                  <c:v>0.20847500000000002</c:v>
                </c:pt>
                <c:pt idx="8">
                  <c:v>0.201655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Sheet1_2!$J$159:$J$159</c:f>
              <c:strCache>
                <c:ptCount val="1"/>
                <c:pt idx="0">
                  <c:v>MODEL M=4096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Sheet1_2!$J$160:$J$171</c:f>
              <c:numCache>
                <c:formatCode>General</c:formatCode>
                <c:ptCount val="12"/>
                <c:pt idx="0">
                  <c:v>10.213184823782127</c:v>
                </c:pt>
                <c:pt idx="1">
                  <c:v>5.1384415818587472</c:v>
                </c:pt>
                <c:pt idx="2">
                  <c:v>2.6033488946892422</c:v>
                </c:pt>
                <c:pt idx="3">
                  <c:v>1.3380814848966756</c:v>
                </c:pt>
                <c:pt idx="4">
                  <c:v>0.79755046856345924</c:v>
                </c:pt>
                <c:pt idx="5">
                  <c:v>0.4393011140401335</c:v>
                </c:pt>
                <c:pt idx="6">
                  <c:v>0.26245537057065593</c:v>
                </c:pt>
                <c:pt idx="7">
                  <c:v>0.17631143262810253</c:v>
                </c:pt>
                <c:pt idx="8">
                  <c:v>0.13551839744901117</c:v>
                </c:pt>
                <c:pt idx="9">
                  <c:v>0.12664538112590917</c:v>
                </c:pt>
                <c:pt idx="10">
                  <c:v>0.11384235624614204</c:v>
                </c:pt>
                <c:pt idx="11">
                  <c:v>0.10971977759844383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Sheet1_2!$K$159:$K$159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Sheet1_2!$K$160:$K$171</c:f>
              <c:numCache>
                <c:formatCode>General</c:formatCode>
                <c:ptCount val="12"/>
                <c:pt idx="0">
                  <c:v>19.831551000000001</c:v>
                </c:pt>
                <c:pt idx="1">
                  <c:v>9.1364020000000004</c:v>
                </c:pt>
                <c:pt idx="2">
                  <c:v>4.6806410000000005</c:v>
                </c:pt>
                <c:pt idx="3">
                  <c:v>2.3414359999999999</c:v>
                </c:pt>
                <c:pt idx="4">
                  <c:v>1.379842</c:v>
                </c:pt>
                <c:pt idx="5">
                  <c:v>0.73061600000000004</c:v>
                </c:pt>
                <c:pt idx="6">
                  <c:v>0.46785299999999996</c:v>
                </c:pt>
                <c:pt idx="7">
                  <c:v>0.28696199999999999</c:v>
                </c:pt>
                <c:pt idx="8">
                  <c:v>0.253552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Sheet1_2!$L$159:$L$159</c:f>
              <c:strCache>
                <c:ptCount val="1"/>
                <c:pt idx="0">
                  <c:v>MODEL M=8192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Sheet1_2!$F$160:$F$171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Sheet1_2!$L$160:$L$171</c:f>
              <c:numCache>
                <c:formatCode>General</c:formatCode>
                <c:ptCount val="12"/>
                <c:pt idx="0">
                  <c:v>20.342112450142274</c:v>
                </c:pt>
                <c:pt idx="1">
                  <c:v>10.202905395038821</c:v>
                </c:pt>
                <c:pt idx="2">
                  <c:v>5.1355808012792794</c:v>
                </c:pt>
                <c:pt idx="3">
                  <c:v>2.6041974381916937</c:v>
                </c:pt>
                <c:pt idx="4">
                  <c:v>1.5210452990177554</c:v>
                </c:pt>
                <c:pt idx="5">
                  <c:v>0.80104852926728165</c:v>
                </c:pt>
                <c:pt idx="6">
                  <c:v>0.44332907818423001</c:v>
                </c:pt>
                <c:pt idx="7">
                  <c:v>0.26674828643488957</c:v>
                </c:pt>
                <c:pt idx="8">
                  <c:v>0.18073682435240468</c:v>
                </c:pt>
                <c:pt idx="9">
                  <c:v>0.16126573922381982</c:v>
                </c:pt>
                <c:pt idx="10">
                  <c:v>0.13115253529509738</c:v>
                </c:pt>
                <c:pt idx="11">
                  <c:v>0.11837486712292149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05920"/>
        <c:axId val="475705528"/>
      </c:scatterChart>
      <c:valAx>
        <c:axId val="475705528"/>
        <c:scaling>
          <c:logBase val="10"/>
          <c:orientation val="minMax"/>
          <c:min val="5.000000000000001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Computation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05920"/>
        <c:crossesAt val="0"/>
        <c:crossBetween val="midCat"/>
      </c:valAx>
      <c:valAx>
        <c:axId val="475705920"/>
        <c:scaling>
          <c:logBase val="10"/>
          <c:orientation val="minMax"/>
          <c:max val="16384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5705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09105067022636"/>
          <c:y val="5.19247138938806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Sheet1!$G$18:$G$18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Sheet1!$G$19:$G$31</c:f>
              <c:numCache>
                <c:formatCode>General</c:formatCode>
                <c:ptCount val="13"/>
                <c:pt idx="0">
                  <c:v>1.1709000000000001E-2</c:v>
                </c:pt>
                <c:pt idx="1">
                  <c:v>1.1879000000000001E-2</c:v>
                </c:pt>
                <c:pt idx="2">
                  <c:v>1.1660999999999999E-2</c:v>
                </c:pt>
                <c:pt idx="3">
                  <c:v>1.3221999999999999E-2</c:v>
                </c:pt>
                <c:pt idx="4">
                  <c:v>1.4374E-2</c:v>
                </c:pt>
                <c:pt idx="5">
                  <c:v>2.3132E-2</c:v>
                </c:pt>
                <c:pt idx="6">
                  <c:v>2.3127999999999999E-2</c:v>
                </c:pt>
                <c:pt idx="7">
                  <c:v>2.4272999999999999E-2</c:v>
                </c:pt>
                <c:pt idx="8">
                  <c:v>2.4833999999999998E-2</c:v>
                </c:pt>
                <c:pt idx="9">
                  <c:v>2.4992E-2</c:v>
                </c:pt>
                <c:pt idx="10">
                  <c:v>2.5031999999999999E-2</c:v>
                </c:pt>
                <c:pt idx="11">
                  <c:v>2.5260000000000001E-2</c:v>
                </c:pt>
                <c:pt idx="12">
                  <c:v>2.332E-2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Sheet1!$H$18:$H$18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Sheet1!$H$19:$H$31</c:f>
              <c:numCache>
                <c:formatCode>General</c:formatCode>
                <c:ptCount val="13"/>
                <c:pt idx="0">
                  <c:v>2.1999999999999999E-5</c:v>
                </c:pt>
                <c:pt idx="1">
                  <c:v>1.2719999999999999E-3</c:v>
                </c:pt>
                <c:pt idx="2">
                  <c:v>2.5000000000000001E-3</c:v>
                </c:pt>
                <c:pt idx="3">
                  <c:v>1.583E-3</c:v>
                </c:pt>
                <c:pt idx="4">
                  <c:v>1.6559999999999999E-3</c:v>
                </c:pt>
                <c:pt idx="5">
                  <c:v>5.7850000000000002E-3</c:v>
                </c:pt>
                <c:pt idx="6">
                  <c:v>8.3110000000000007E-3</c:v>
                </c:pt>
                <c:pt idx="7">
                  <c:v>9.7850000000000003E-3</c:v>
                </c:pt>
                <c:pt idx="8">
                  <c:v>1.2186000000000001E-2</c:v>
                </c:pt>
                <c:pt idx="9">
                  <c:v>1.3809999999999999E-2</c:v>
                </c:pt>
                <c:pt idx="10">
                  <c:v>1.5743E-2</c:v>
                </c:pt>
                <c:pt idx="11">
                  <c:v>1.8407E-2</c:v>
                </c:pt>
                <c:pt idx="12">
                  <c:v>2.0854999999999999E-2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Sheet1!$I$18:$I$18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Sheet1!$I$19:$I$31</c:f>
              <c:numCache>
                <c:formatCode>General</c:formatCode>
                <c:ptCount val="13"/>
                <c:pt idx="0">
                  <c:v>1.047E-3</c:v>
                </c:pt>
                <c:pt idx="1">
                  <c:v>9.3907000000000004E-2</c:v>
                </c:pt>
                <c:pt idx="2">
                  <c:v>0.16068099999999999</c:v>
                </c:pt>
                <c:pt idx="3">
                  <c:v>3.741E-3</c:v>
                </c:pt>
                <c:pt idx="4">
                  <c:v>1.6081000000000002E-2</c:v>
                </c:pt>
                <c:pt idx="5">
                  <c:v>6.5093999999999999E-2</c:v>
                </c:pt>
                <c:pt idx="6">
                  <c:v>6.4163999999999999E-2</c:v>
                </c:pt>
                <c:pt idx="7">
                  <c:v>4.0189000000000002E-2</c:v>
                </c:pt>
                <c:pt idx="8">
                  <c:v>2.7564000000000002E-2</c:v>
                </c:pt>
                <c:pt idx="9">
                  <c:v>2.8584999999999999E-2</c:v>
                </c:pt>
                <c:pt idx="10">
                  <c:v>3.4231999999999999E-2</c:v>
                </c:pt>
                <c:pt idx="11">
                  <c:v>7.4522000000000005E-2</c:v>
                </c:pt>
                <c:pt idx="12">
                  <c:v>9.2619000000000007E-2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Sheet1!$J$18:$J$18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Sheet1!$F$19:$F$31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Sheet1!$J$19:$J$31</c:f>
              <c:numCache>
                <c:formatCode>General</c:formatCode>
                <c:ptCount val="13"/>
                <c:pt idx="0">
                  <c:v>56.138364000000003</c:v>
                </c:pt>
                <c:pt idx="1">
                  <c:v>28.304352999999999</c:v>
                </c:pt>
                <c:pt idx="2">
                  <c:v>14.355117</c:v>
                </c:pt>
                <c:pt idx="3">
                  <c:v>8.1557980000000008</c:v>
                </c:pt>
                <c:pt idx="4">
                  <c:v>5.0282739999999997</c:v>
                </c:pt>
                <c:pt idx="5">
                  <c:v>3.9828440000000001</c:v>
                </c:pt>
                <c:pt idx="6">
                  <c:v>1.9774320000000001</c:v>
                </c:pt>
                <c:pt idx="7">
                  <c:v>1.0105500000000001</c:v>
                </c:pt>
                <c:pt idx="8">
                  <c:v>0.51913699999999996</c:v>
                </c:pt>
                <c:pt idx="9">
                  <c:v>0.27472299999999999</c:v>
                </c:pt>
                <c:pt idx="10">
                  <c:v>0.13847999999999999</c:v>
                </c:pt>
                <c:pt idx="11">
                  <c:v>8.3340999999999998E-2</c:v>
                </c:pt>
                <c:pt idx="12">
                  <c:v>5.2118999999999999E-2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3152"/>
        <c:axId val="474760408"/>
      </c:scatterChart>
      <c:valAx>
        <c:axId val="474760408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3152"/>
        <c:crossesAt val="0"/>
        <c:crossBetween val="midCat"/>
      </c:valAx>
      <c:valAx>
        <c:axId val="4747631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04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Sheet1!$G$32:$G$32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Sheet1!$G$33:$G$45</c:f>
              <c:numCache>
                <c:formatCode>General</c:formatCode>
                <c:ptCount val="13"/>
                <c:pt idx="0">
                  <c:v>1.1535999999999999E-2</c:v>
                </c:pt>
                <c:pt idx="1">
                  <c:v>1.1764E-2</c:v>
                </c:pt>
                <c:pt idx="2">
                  <c:v>1.1863E-2</c:v>
                </c:pt>
                <c:pt idx="3">
                  <c:v>1.3325999999999999E-2</c:v>
                </c:pt>
                <c:pt idx="4">
                  <c:v>1.4441000000000001E-2</c:v>
                </c:pt>
                <c:pt idx="5">
                  <c:v>2.2676999999999999E-2</c:v>
                </c:pt>
                <c:pt idx="6">
                  <c:v>2.2041000000000002E-2</c:v>
                </c:pt>
                <c:pt idx="7">
                  <c:v>2.2886E-2</c:v>
                </c:pt>
                <c:pt idx="8">
                  <c:v>2.3626999999999999E-2</c:v>
                </c:pt>
                <c:pt idx="9">
                  <c:v>2.4590000000000001E-2</c:v>
                </c:pt>
                <c:pt idx="10">
                  <c:v>2.5099E-2</c:v>
                </c:pt>
                <c:pt idx="11">
                  <c:v>2.6103999999999999E-2</c:v>
                </c:pt>
                <c:pt idx="12">
                  <c:v>2.3754000000000001E-2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Sheet1!$H$32:$H$32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Sheet1!$H$33:$H$45</c:f>
              <c:numCache>
                <c:formatCode>General</c:formatCode>
                <c:ptCount val="13"/>
                <c:pt idx="0">
                  <c:v>2.4000000000000001E-5</c:v>
                </c:pt>
                <c:pt idx="1">
                  <c:v>1.235E-3</c:v>
                </c:pt>
                <c:pt idx="2">
                  <c:v>2.5049999999999998E-3</c:v>
                </c:pt>
                <c:pt idx="3">
                  <c:v>1.604E-3</c:v>
                </c:pt>
                <c:pt idx="4">
                  <c:v>1.64E-3</c:v>
                </c:pt>
                <c:pt idx="5">
                  <c:v>5.8310000000000002E-3</c:v>
                </c:pt>
                <c:pt idx="6">
                  <c:v>7.9799999999999992E-3</c:v>
                </c:pt>
                <c:pt idx="7">
                  <c:v>9.8949999999999993E-3</c:v>
                </c:pt>
                <c:pt idx="8">
                  <c:v>1.1981E-2</c:v>
                </c:pt>
                <c:pt idx="9">
                  <c:v>1.3967E-2</c:v>
                </c:pt>
                <c:pt idx="10">
                  <c:v>1.5837E-2</c:v>
                </c:pt>
                <c:pt idx="11">
                  <c:v>1.9023999999999999E-2</c:v>
                </c:pt>
                <c:pt idx="12">
                  <c:v>2.0719999999999999E-2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Sheet1!$I$32:$I$32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Sheet1!$I$33:$I$45</c:f>
              <c:numCache>
                <c:formatCode>General</c:formatCode>
                <c:ptCount val="13"/>
                <c:pt idx="0">
                  <c:v>1.073E-3</c:v>
                </c:pt>
                <c:pt idx="1">
                  <c:v>2.8379999999999998E-3</c:v>
                </c:pt>
                <c:pt idx="2">
                  <c:v>0.30758999999999997</c:v>
                </c:pt>
                <c:pt idx="3">
                  <c:v>3.7910000000000001E-3</c:v>
                </c:pt>
                <c:pt idx="4">
                  <c:v>4.5934999999999997E-2</c:v>
                </c:pt>
                <c:pt idx="5">
                  <c:v>9.5422999999999994E-2</c:v>
                </c:pt>
                <c:pt idx="6">
                  <c:v>4.5404E-2</c:v>
                </c:pt>
                <c:pt idx="7">
                  <c:v>8.0590999999999996E-2</c:v>
                </c:pt>
                <c:pt idx="8">
                  <c:v>9.8011000000000001E-2</c:v>
                </c:pt>
                <c:pt idx="9">
                  <c:v>7.2576000000000002E-2</c:v>
                </c:pt>
                <c:pt idx="10">
                  <c:v>5.5754999999999999E-2</c:v>
                </c:pt>
                <c:pt idx="11">
                  <c:v>5.6711999999999999E-2</c:v>
                </c:pt>
                <c:pt idx="12">
                  <c:v>0.142702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Sheet1!$J$32:$J$32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Sheet1!$F$33:$F$45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448</c:v>
                </c:pt>
                <c:pt idx="10">
                  <c:v>896</c:v>
                </c:pt>
                <c:pt idx="11">
                  <c:v>1792</c:v>
                </c:pt>
                <c:pt idx="12">
                  <c:v>3456</c:v>
                </c:pt>
              </c:numCache>
            </c:numRef>
          </c:xVal>
          <c:yVal>
            <c:numRef>
              <c:f>Sheet1!$J$33:$J$45</c:f>
              <c:numCache>
                <c:formatCode>General</c:formatCode>
                <c:ptCount val="13"/>
                <c:pt idx="0">
                  <c:v>112.000266</c:v>
                </c:pt>
                <c:pt idx="1">
                  <c:v>56.499149000000003</c:v>
                </c:pt>
                <c:pt idx="2">
                  <c:v>28.583932999999998</c:v>
                </c:pt>
                <c:pt idx="3">
                  <c:v>16.183637999999998</c:v>
                </c:pt>
                <c:pt idx="4">
                  <c:v>9.9974989999999995</c:v>
                </c:pt>
                <c:pt idx="5">
                  <c:v>7.8597640000000002</c:v>
                </c:pt>
                <c:pt idx="6">
                  <c:v>3.9542700000000002</c:v>
                </c:pt>
                <c:pt idx="7">
                  <c:v>2.009423</c:v>
                </c:pt>
                <c:pt idx="8">
                  <c:v>1.006419</c:v>
                </c:pt>
                <c:pt idx="9">
                  <c:v>0.52274699999999996</c:v>
                </c:pt>
                <c:pt idx="10">
                  <c:v>0.27687200000000001</c:v>
                </c:pt>
                <c:pt idx="11">
                  <c:v>0.13921</c:v>
                </c:pt>
                <c:pt idx="12">
                  <c:v>7.8886999999999999E-2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9232"/>
        <c:axId val="474760800"/>
      </c:scatterChart>
      <c:valAx>
        <c:axId val="47476080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59232"/>
        <c:crossesAt val="0"/>
        <c:crossBetween val="midCat"/>
      </c:valAx>
      <c:valAx>
        <c:axId val="47475923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08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Sheet1!$G$116:$G$116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Sheet1!$G$117:$G$125</c:f>
              <c:numCache>
                <c:formatCode>General</c:formatCode>
                <c:ptCount val="9"/>
                <c:pt idx="0">
                  <c:v>2.2950000000000002E-2</c:v>
                </c:pt>
                <c:pt idx="1">
                  <c:v>3.9040999999999999E-2</c:v>
                </c:pt>
                <c:pt idx="2">
                  <c:v>3.8031000000000002E-2</c:v>
                </c:pt>
                <c:pt idx="3">
                  <c:v>3.8051000000000001E-2</c:v>
                </c:pt>
                <c:pt idx="4">
                  <c:v>3.8421999999999998E-2</c:v>
                </c:pt>
                <c:pt idx="5">
                  <c:v>3.9858999999999999E-2</c:v>
                </c:pt>
                <c:pt idx="6">
                  <c:v>4.0141000000000003E-2</c:v>
                </c:pt>
                <c:pt idx="7">
                  <c:v>3.8372999999999997E-2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Sheet1!$H$116:$H$116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Sheet1!$H$117:$H$125</c:f>
              <c:numCache>
                <c:formatCode>General</c:formatCode>
                <c:ptCount val="9"/>
                <c:pt idx="0">
                  <c:v>3.6999999999999998E-5</c:v>
                </c:pt>
                <c:pt idx="1">
                  <c:v>1.9789999999999999E-3</c:v>
                </c:pt>
                <c:pt idx="2">
                  <c:v>5.2110000000000004E-3</c:v>
                </c:pt>
                <c:pt idx="3">
                  <c:v>7.8449999999999995E-3</c:v>
                </c:pt>
                <c:pt idx="4">
                  <c:v>1.0572E-2</c:v>
                </c:pt>
                <c:pt idx="5">
                  <c:v>1.328E-2</c:v>
                </c:pt>
                <c:pt idx="6">
                  <c:v>1.5953999999999999E-2</c:v>
                </c:pt>
                <c:pt idx="7">
                  <c:v>1.7132000000000001E-2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Sheet1!$I$116:$I$116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Sheet1!$I$117:$I$125</c:f>
              <c:numCache>
                <c:formatCode>General</c:formatCode>
                <c:ptCount val="9"/>
                <c:pt idx="0">
                  <c:v>9.4990000000000005E-3</c:v>
                </c:pt>
                <c:pt idx="1">
                  <c:v>9.7000000000000003E-3</c:v>
                </c:pt>
                <c:pt idx="2">
                  <c:v>1.4760000000000001E-2</c:v>
                </c:pt>
                <c:pt idx="3">
                  <c:v>1.7655000000000001E-2</c:v>
                </c:pt>
                <c:pt idx="4">
                  <c:v>2.334E-2</c:v>
                </c:pt>
                <c:pt idx="5">
                  <c:v>2.4306000000000001E-2</c:v>
                </c:pt>
                <c:pt idx="6">
                  <c:v>2.7956000000000002E-2</c:v>
                </c:pt>
                <c:pt idx="7">
                  <c:v>2.7126999999999998E-2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Sheet1!$J$116:$J$116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Sheet1!$F$117:$F$125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Sheet1!$J$117:$J$125</c:f>
              <c:numCache>
                <c:formatCode>General</c:formatCode>
                <c:ptCount val="9"/>
                <c:pt idx="0">
                  <c:v>3.9321769999999998</c:v>
                </c:pt>
                <c:pt idx="1">
                  <c:v>2.3263950000000002</c:v>
                </c:pt>
                <c:pt idx="2">
                  <c:v>1.172461</c:v>
                </c:pt>
                <c:pt idx="3">
                  <c:v>0.59512799999999999</c:v>
                </c:pt>
                <c:pt idx="4">
                  <c:v>0.35902600000000001</c:v>
                </c:pt>
                <c:pt idx="5">
                  <c:v>0.194993</c:v>
                </c:pt>
                <c:pt idx="6">
                  <c:v>9.7864999999999994E-2</c:v>
                </c:pt>
                <c:pt idx="7">
                  <c:v>6.5414E-2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1976"/>
        <c:axId val="474761192"/>
      </c:scatterChart>
      <c:valAx>
        <c:axId val="474761192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1976"/>
        <c:crossesAt val="0"/>
        <c:crossBetween val="midCat"/>
      </c:valAx>
      <c:valAx>
        <c:axId val="474761976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1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6288"/>
        <c:axId val="474763544"/>
      </c:scatterChart>
      <c:valAx>
        <c:axId val="47476354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6288"/>
        <c:crossesAt val="0"/>
        <c:crossBetween val="midCat"/>
      </c:valAx>
      <c:valAx>
        <c:axId val="474766288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35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Sheet1!$G$146:$G$146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Sheet1!$G$147:$G$155</c:f>
              <c:numCache>
                <c:formatCode>General</c:formatCode>
                <c:ptCount val="9"/>
                <c:pt idx="0">
                  <c:v>3.6052000000000001E-2</c:v>
                </c:pt>
                <c:pt idx="1">
                  <c:v>3.6198000000000001E-2</c:v>
                </c:pt>
                <c:pt idx="2">
                  <c:v>3.7073000000000002E-2</c:v>
                </c:pt>
                <c:pt idx="3">
                  <c:v>3.7044000000000001E-2</c:v>
                </c:pt>
                <c:pt idx="4">
                  <c:v>3.6725000000000001E-2</c:v>
                </c:pt>
                <c:pt idx="5">
                  <c:v>3.7090999999999999E-2</c:v>
                </c:pt>
                <c:pt idx="6">
                  <c:v>3.9600999999999997E-2</c:v>
                </c:pt>
                <c:pt idx="7">
                  <c:v>4.0403000000000001E-2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Sheet1!$H$146:$H$146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Sheet1!$H$147:$H$155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1.923E-3</c:v>
                </c:pt>
                <c:pt idx="2">
                  <c:v>5.2129999999999998E-3</c:v>
                </c:pt>
                <c:pt idx="3">
                  <c:v>7.5989999999999999E-3</c:v>
                </c:pt>
                <c:pt idx="4">
                  <c:v>1.0296E-2</c:v>
                </c:pt>
                <c:pt idx="5">
                  <c:v>1.3223E-2</c:v>
                </c:pt>
                <c:pt idx="6">
                  <c:v>1.558E-2</c:v>
                </c:pt>
                <c:pt idx="7">
                  <c:v>1.7184000000000001E-2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Sheet1!$I$146:$I$146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Sheet1!$I$147:$I$155</c:f>
              <c:numCache>
                <c:formatCode>General</c:formatCode>
                <c:ptCount val="9"/>
                <c:pt idx="0">
                  <c:v>1.0014E-2</c:v>
                </c:pt>
                <c:pt idx="1">
                  <c:v>9.9740000000000002E-3</c:v>
                </c:pt>
                <c:pt idx="2">
                  <c:v>1.4928E-2</c:v>
                </c:pt>
                <c:pt idx="3">
                  <c:v>1.468E-2</c:v>
                </c:pt>
                <c:pt idx="4">
                  <c:v>1.4862E-2</c:v>
                </c:pt>
                <c:pt idx="5">
                  <c:v>1.9692999999999999E-2</c:v>
                </c:pt>
                <c:pt idx="6">
                  <c:v>5.5152E-2</c:v>
                </c:pt>
                <c:pt idx="7">
                  <c:v>3.9093000000000003E-2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Sheet1!$J$146:$J$146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Sheet1!$F$147:$F$155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Sheet1!$J$147:$J$155</c:f>
              <c:numCache>
                <c:formatCode>General</c:formatCode>
                <c:ptCount val="9"/>
                <c:pt idx="0">
                  <c:v>19.785444999999999</c:v>
                </c:pt>
                <c:pt idx="1">
                  <c:v>9.0883070000000004</c:v>
                </c:pt>
                <c:pt idx="2">
                  <c:v>4.6234270000000004</c:v>
                </c:pt>
                <c:pt idx="3">
                  <c:v>2.2821129999999998</c:v>
                </c:pt>
                <c:pt idx="4">
                  <c:v>1.3179590000000001</c:v>
                </c:pt>
                <c:pt idx="5">
                  <c:v>0.660609</c:v>
                </c:pt>
                <c:pt idx="6">
                  <c:v>0.35752</c:v>
                </c:pt>
                <c:pt idx="7">
                  <c:v>0.19028200000000001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4720"/>
        <c:axId val="474759624"/>
      </c:scatterChart>
      <c:valAx>
        <c:axId val="47475962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4720"/>
        <c:crossesAt val="0"/>
        <c:crossBetween val="midCat"/>
      </c:valAx>
      <c:valAx>
        <c:axId val="474764720"/>
        <c:scaling>
          <c:logBase val="10"/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596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Sheet1!$B$189:$B$189</c:f>
              <c:strCache>
                <c:ptCount val="1"/>
                <c:pt idx="0">
                  <c:v>MPI only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Sheet1!$B$190:$B$207</c:f>
              <c:numCache>
                <c:formatCode>General</c:formatCode>
                <c:ptCount val="18"/>
                <c:pt idx="0">
                  <c:v>112.01434999999999</c:v>
                </c:pt>
                <c:pt idx="1">
                  <c:v>56.821596</c:v>
                </c:pt>
                <c:pt idx="2">
                  <c:v>28.907513000000002</c:v>
                </c:pt>
                <c:pt idx="3">
                  <c:v>16.204037</c:v>
                </c:pt>
                <c:pt idx="4">
                  <c:v>10.061059999999999</c:v>
                </c:pt>
                <c:pt idx="5">
                  <c:v>8.0604580000000006</c:v>
                </c:pt>
                <c:pt idx="6">
                  <c:v>4.0958829999999997</c:v>
                </c:pt>
                <c:pt idx="7">
                  <c:v>2.1519439999999999</c:v>
                </c:pt>
                <c:pt idx="9">
                  <c:v>1.1487130000000001</c:v>
                </c:pt>
                <c:pt idx="11">
                  <c:v>0.64055499999999999</c:v>
                </c:pt>
                <c:pt idx="13">
                  <c:v>0.38571800000000001</c:v>
                </c:pt>
                <c:pt idx="15">
                  <c:v>0.29058699999999998</c:v>
                </c:pt>
                <c:pt idx="17">
                  <c:v>0.30138599999999999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Sheet1!$D$189:$D$189</c:f>
              <c:strCache>
                <c:ptCount val="1"/>
                <c:pt idx="0">
                  <c:v>MPI+OpenMP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Sheet1!$A$190:$A$207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196</c:v>
                </c:pt>
                <c:pt idx="9">
                  <c:v>224</c:v>
                </c:pt>
                <c:pt idx="10">
                  <c:v>392</c:v>
                </c:pt>
                <c:pt idx="11">
                  <c:v>448</c:v>
                </c:pt>
                <c:pt idx="12">
                  <c:v>784</c:v>
                </c:pt>
                <c:pt idx="13">
                  <c:v>896</c:v>
                </c:pt>
                <c:pt idx="14">
                  <c:v>1568</c:v>
                </c:pt>
                <c:pt idx="15">
                  <c:v>1792</c:v>
                </c:pt>
                <c:pt idx="16">
                  <c:v>3136</c:v>
                </c:pt>
                <c:pt idx="17">
                  <c:v>3456</c:v>
                </c:pt>
              </c:numCache>
            </c:numRef>
          </c:xVal>
          <c:yVal>
            <c:numRef>
              <c:f>Sheet1!$D$190:$D$207</c:f>
              <c:numCache>
                <c:formatCode>General</c:formatCode>
                <c:ptCount val="18"/>
                <c:pt idx="4">
                  <c:v>20.057506</c:v>
                </c:pt>
                <c:pt idx="5">
                  <c:v>9.7604330000000008</c:v>
                </c:pt>
                <c:pt idx="6">
                  <c:v>5.042459</c:v>
                </c:pt>
                <c:pt idx="7">
                  <c:v>2.5519780000000001</c:v>
                </c:pt>
                <c:pt idx="8">
                  <c:v>1.4991399999999999</c:v>
                </c:pt>
                <c:pt idx="10">
                  <c:v>0.79414700000000005</c:v>
                </c:pt>
                <c:pt idx="12">
                  <c:v>0.52179399999999998</c:v>
                </c:pt>
                <c:pt idx="14">
                  <c:v>0.34986299999999998</c:v>
                </c:pt>
                <c:pt idx="16">
                  <c:v>0.30870399999999998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5896"/>
        <c:axId val="474765504"/>
      </c:scatterChart>
      <c:valAx>
        <c:axId val="474765504"/>
        <c:scaling>
          <c:logBase val="10"/>
          <c:orientation val="minMax"/>
          <c:min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5896"/>
        <c:crossesAt val="0"/>
        <c:crossBetween val="midCat"/>
      </c:valAx>
      <c:valAx>
        <c:axId val="47476589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5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Sheet1!$G$131:$G$131</c:f>
              <c:strCache>
                <c:ptCount val="1"/>
                <c:pt idx="0">
                  <c:v>rexi_preproc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Sheet1!$G$132:$G$140</c:f>
              <c:numCache>
                <c:formatCode>General</c:formatCode>
                <c:ptCount val="9"/>
                <c:pt idx="0">
                  <c:v>2.4347000000000001E-2</c:v>
                </c:pt>
                <c:pt idx="1">
                  <c:v>3.5381000000000003E-2</c:v>
                </c:pt>
                <c:pt idx="2">
                  <c:v>3.7079000000000001E-2</c:v>
                </c:pt>
                <c:pt idx="3">
                  <c:v>3.8425000000000001E-2</c:v>
                </c:pt>
                <c:pt idx="4">
                  <c:v>3.9933999999999997E-2</c:v>
                </c:pt>
                <c:pt idx="5">
                  <c:v>3.8607000000000002E-2</c:v>
                </c:pt>
                <c:pt idx="6">
                  <c:v>4.0425000000000003E-2</c:v>
                </c:pt>
                <c:pt idx="7">
                  <c:v>4.0377999999999997E-2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Sheet1!$H$131:$H$131</c:f>
              <c:strCache>
                <c:ptCount val="1"/>
                <c:pt idx="0">
                  <c:v>rexi_broadcast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Sheet1!$H$132:$H$140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1.99E-3</c:v>
                </c:pt>
                <c:pt idx="2">
                  <c:v>5.2950000000000002E-3</c:v>
                </c:pt>
                <c:pt idx="3">
                  <c:v>7.705E-3</c:v>
                </c:pt>
                <c:pt idx="4">
                  <c:v>1.0109E-2</c:v>
                </c:pt>
                <c:pt idx="5">
                  <c:v>1.3154000000000001E-2</c:v>
                </c:pt>
                <c:pt idx="6">
                  <c:v>1.6164000000000001E-2</c:v>
                </c:pt>
                <c:pt idx="7">
                  <c:v>1.7163000000000001E-2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Sheet1!$I$131:$I$131</c:f>
              <c:strCache>
                <c:ptCount val="1"/>
                <c:pt idx="0">
                  <c:v>rexi_reduce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Sheet1!$I$132:$I$140</c:f>
              <c:numCache>
                <c:formatCode>General</c:formatCode>
                <c:ptCount val="9"/>
                <c:pt idx="0">
                  <c:v>9.4920000000000004E-3</c:v>
                </c:pt>
                <c:pt idx="1">
                  <c:v>9.8219999999999991E-3</c:v>
                </c:pt>
                <c:pt idx="2">
                  <c:v>1.4168E-2</c:v>
                </c:pt>
                <c:pt idx="3">
                  <c:v>1.4205000000000001E-2</c:v>
                </c:pt>
                <c:pt idx="4">
                  <c:v>1.6333E-2</c:v>
                </c:pt>
                <c:pt idx="5">
                  <c:v>3.44E-2</c:v>
                </c:pt>
                <c:pt idx="6">
                  <c:v>3.5826999999999998E-2</c:v>
                </c:pt>
                <c:pt idx="7">
                  <c:v>5.2227000000000003E-2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Sheet1!$J$131:$J$131</c:f>
              <c:strCache>
                <c:ptCount val="1"/>
                <c:pt idx="0">
                  <c:v>rexi_solver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Sheet1!$F$132:$F$140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Sheet1!$J$132:$J$140</c:f>
              <c:numCache>
                <c:formatCode>General</c:formatCode>
                <c:ptCount val="9"/>
                <c:pt idx="0">
                  <c:v>7.8003650000000002</c:v>
                </c:pt>
                <c:pt idx="1">
                  <c:v>4.5371170000000003</c:v>
                </c:pt>
                <c:pt idx="2">
                  <c:v>2.2712590000000001</c:v>
                </c:pt>
                <c:pt idx="3">
                  <c:v>1.177306</c:v>
                </c:pt>
                <c:pt idx="4">
                  <c:v>0.66881800000000002</c:v>
                </c:pt>
                <c:pt idx="5">
                  <c:v>0.35167599999999999</c:v>
                </c:pt>
                <c:pt idx="6">
                  <c:v>0.19942499999999999</c:v>
                </c:pt>
                <c:pt idx="7">
                  <c:v>9.8707000000000003E-2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3936"/>
        <c:axId val="474762368"/>
      </c:scatterChart>
      <c:valAx>
        <c:axId val="474762368"/>
        <c:scaling>
          <c:orientation val="minMax"/>
          <c:max val="0.1"/>
          <c:min val="1.0000000000000004E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3936"/>
        <c:crossesAt val="0"/>
        <c:crossBetween val="midCat"/>
      </c:valAx>
      <c:valAx>
        <c:axId val="474763936"/>
        <c:scaling>
          <c:orientation val="minMax"/>
          <c:max val="3136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747623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75539857356522"/>
          <c:y val="3.6546072022157802E-2"/>
          <c:w val="0.85472552873264851"/>
          <c:h val="0.83858028524531836"/>
        </c:manualLayout>
      </c:layout>
      <c:scatterChart>
        <c:scatterStyle val="lineMarker"/>
        <c:varyColors val="0"/>
        <c:ser>
          <c:idx val="6"/>
          <c:order val="1"/>
          <c:tx>
            <c:strRef>
              <c:f>Sheet1!$H$159</c:f>
              <c:strCache>
                <c:ptCount val="1"/>
                <c:pt idx="0">
                  <c:v>REXI M=2048 timepar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Sheet1!$H$160:$H$171</c:f>
              <c:numCache>
                <c:formatCode>General</c:formatCode>
                <c:ptCount val="12"/>
                <c:pt idx="0">
                  <c:v>3.9646629999999998</c:v>
                </c:pt>
                <c:pt idx="1">
                  <c:v>2.3771150000000003</c:v>
                </c:pt>
                <c:pt idx="2">
                  <c:v>1.2304630000000001</c:v>
                </c:pt>
                <c:pt idx="3">
                  <c:v>0.65867900000000001</c:v>
                </c:pt>
                <c:pt idx="4">
                  <c:v>0.43136000000000002</c:v>
                </c:pt>
                <c:pt idx="5">
                  <c:v>0.27243800000000001</c:v>
                </c:pt>
                <c:pt idx="6">
                  <c:v>0.18191600000000002</c:v>
                </c:pt>
                <c:pt idx="7">
                  <c:v>0.14804600000000001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Sheet1!$I$159</c:f>
              <c:strCache>
                <c:ptCount val="1"/>
                <c:pt idx="0">
                  <c:v>MODEL M=2048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Sheet1!$I$160:$I$171</c:f>
              <c:numCache>
                <c:formatCode>General</c:formatCode>
                <c:ptCount val="12"/>
                <c:pt idx="0">
                  <c:v>5.4517645158496428</c:v>
                </c:pt>
                <c:pt idx="1">
                  <c:v>2.7597857373026882</c:v>
                </c:pt>
                <c:pt idx="2">
                  <c:v>1.416262219663067</c:v>
                </c:pt>
                <c:pt idx="3">
                  <c:v>0.7469663324771123</c:v>
                </c:pt>
                <c:pt idx="4">
                  <c:v>0.46199330091276714</c:v>
                </c:pt>
                <c:pt idx="5">
                  <c:v>0.27428857833657466</c:v>
                </c:pt>
                <c:pt idx="6">
                  <c:v>0.1829020886823346</c:v>
                </c:pt>
                <c:pt idx="7">
                  <c:v>0.13967471548907073</c:v>
                </c:pt>
                <c:pt idx="8">
                  <c:v>0.120526900526295</c:v>
                </c:pt>
                <c:pt idx="9">
                  <c:v>0.116783406198425</c:v>
                </c:pt>
                <c:pt idx="10">
                  <c:v>0.11249719358102861</c:v>
                </c:pt>
                <c:pt idx="11">
                  <c:v>0.1128199589061866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Sheet1!$J$159</c:f>
              <c:strCache>
                <c:ptCount val="1"/>
                <c:pt idx="0">
                  <c:v>REXI M=4096 timepar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Sheet1!$J$160:$J$171</c:f>
              <c:numCache>
                <c:formatCode>General</c:formatCode>
                <c:ptCount val="12"/>
                <c:pt idx="0">
                  <c:v>7.834244</c:v>
                </c:pt>
                <c:pt idx="1">
                  <c:v>4.5843100000000003</c:v>
                </c:pt>
                <c:pt idx="2">
                  <c:v>2.327801</c:v>
                </c:pt>
                <c:pt idx="3">
                  <c:v>1.237641</c:v>
                </c:pt>
                <c:pt idx="4">
                  <c:v>0.73519400000000001</c:v>
                </c:pt>
                <c:pt idx="5">
                  <c:v>0.43783699999999998</c:v>
                </c:pt>
                <c:pt idx="6">
                  <c:v>0.29184100000000002</c:v>
                </c:pt>
                <c:pt idx="7">
                  <c:v>0.20847500000000002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Sheet1!$K$159</c:f>
              <c:strCache>
                <c:ptCount val="1"/>
                <c:pt idx="0">
                  <c:v>MODEL M=4096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Sheet1!$K$160:$K$171</c:f>
              <c:numCache>
                <c:formatCode>General</c:formatCode>
                <c:ptCount val="12"/>
                <c:pt idx="0">
                  <c:v>10.814165242719973</c:v>
                </c:pt>
                <c:pt idx="1">
                  <c:v>5.4409861007378533</c:v>
                </c:pt>
                <c:pt idx="2">
                  <c:v>2.7568624013806491</c:v>
                </c:pt>
                <c:pt idx="3">
                  <c:v>1.4172664233359036</c:v>
                </c:pt>
                <c:pt idx="4">
                  <c:v>0.84502192426064782</c:v>
                </c:pt>
                <c:pt idx="5">
                  <c:v>0.465802890010515</c:v>
                </c:pt>
                <c:pt idx="6">
                  <c:v>0.27865924451930479</c:v>
                </c:pt>
                <c:pt idx="7">
                  <c:v>0.18755329340755583</c:v>
                </c:pt>
                <c:pt idx="8">
                  <c:v>0.14446618948553755</c:v>
                </c:pt>
                <c:pt idx="9">
                  <c:v>0.13511192430784508</c:v>
                </c:pt>
                <c:pt idx="10">
                  <c:v>0.12166145263573865</c:v>
                </c:pt>
                <c:pt idx="11">
                  <c:v>0.11740208843354161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Sheet1!$L$159</c:f>
              <c:strCache>
                <c:ptCount val="1"/>
                <c:pt idx="0">
                  <c:v>REXI M=8192 timepar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Sheet1!$L$160:$L$171</c:f>
              <c:numCache>
                <c:formatCode>General</c:formatCode>
                <c:ptCount val="12"/>
                <c:pt idx="0">
                  <c:v>19.831551000000001</c:v>
                </c:pt>
                <c:pt idx="1">
                  <c:v>9.1364020000000004</c:v>
                </c:pt>
                <c:pt idx="2">
                  <c:v>4.6806410000000005</c:v>
                </c:pt>
                <c:pt idx="3">
                  <c:v>2.3414359999999999</c:v>
                </c:pt>
                <c:pt idx="4">
                  <c:v>1.379842</c:v>
                </c:pt>
                <c:pt idx="5">
                  <c:v>0.73061600000000004</c:v>
                </c:pt>
                <c:pt idx="6">
                  <c:v>0.46785299999999996</c:v>
                </c:pt>
                <c:pt idx="7">
                  <c:v>0.28696199999999999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Sheet1!$M$159</c:f>
              <c:strCache>
                <c:ptCount val="1"/>
                <c:pt idx="0">
                  <c:v>MODEL M=8192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Sheet1!$F$160:$F$171</c:f>
              <c:numCache>
                <c:formatCode>General</c:formatCode>
                <c:ptCount val="12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Sheet1!$M$160:$M$171</c:f>
              <c:numCache>
                <c:formatCode>General</c:formatCode>
                <c:ptCount val="12"/>
                <c:pt idx="0">
                  <c:v>21.53896669646063</c:v>
                </c:pt>
                <c:pt idx="1">
                  <c:v>10.803386827608181</c:v>
                </c:pt>
                <c:pt idx="2">
                  <c:v>5.4380627648158137</c:v>
                </c:pt>
                <c:pt idx="3">
                  <c:v>2.7578666050534855</c:v>
                </c:pt>
                <c:pt idx="4">
                  <c:v>1.6110791709564092</c:v>
                </c:pt>
                <c:pt idx="5">
                  <c:v>0.84883151335839568</c:v>
                </c:pt>
                <c:pt idx="6">
                  <c:v>0.47017355619324508</c:v>
                </c:pt>
                <c:pt idx="7">
                  <c:v>0.28331044924452597</c:v>
                </c:pt>
                <c:pt idx="8">
                  <c:v>0.19234476740402262</c:v>
                </c:pt>
                <c:pt idx="9">
                  <c:v>0.17176896052668522</c:v>
                </c:pt>
                <c:pt idx="10">
                  <c:v>0.13998997074515873</c:v>
                </c:pt>
                <c:pt idx="11">
                  <c:v>0.12656634748825163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62712"/>
        <c:axId val="4908674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Sheet1!$G$159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Sheet1!$F$160:$F$171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56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392</c:v>
                      </c:pt>
                      <c:pt idx="6">
                        <c:v>784</c:v>
                      </c:pt>
                      <c:pt idx="7">
                        <c:v>1568</c:v>
                      </c:pt>
                      <c:pt idx="8">
                        <c:v>3136</c:v>
                      </c:pt>
                      <c:pt idx="9">
                        <c:v>4096</c:v>
                      </c:pt>
                      <c:pt idx="10">
                        <c:v>8192</c:v>
                      </c:pt>
                      <c:pt idx="11">
                        <c:v>16384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Sheet1!$G$160:$G$171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90862712"/>
        <c:scaling>
          <c:logBase val="2"/>
          <c:orientation val="minMax"/>
          <c:min val="14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867416"/>
        <c:crossesAt val="0"/>
        <c:crossBetween val="midCat"/>
        <c:majorUnit val="2"/>
      </c:valAx>
      <c:valAx>
        <c:axId val="490867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Time-to-solution</a:t>
                </a:r>
              </a:p>
            </c:rich>
          </c:tx>
          <c:layout>
            <c:manualLayout>
              <c:xMode val="edge"/>
              <c:yMode val="edge"/>
              <c:x val="5.8868246375199315E-3"/>
              <c:y val="0.2860375415142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86271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42585382133717"/>
          <c:y val="7.9793321982595533E-2"/>
          <c:w val="0.34323525049134129"/>
          <c:h val="0.36501424097195945"/>
        </c:manualLayout>
      </c:layout>
      <c:overlay val="0"/>
      <c:spPr>
        <a:solidFill>
          <a:schemeClr val="bg1"/>
        </a:solidFill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536560" y="628559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96320" y="3902040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606040" y="7219800"/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18160" y="15019919"/>
    <xdr:ext cx="5759640" cy="32396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160" y="19842120"/>
    <xdr:ext cx="5759640" cy="323964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0" y="23188680"/>
    <xdr:ext cx="5759640" cy="323964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535040" y="29331615"/>
    <xdr:ext cx="5759640" cy="323964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8922960" y="14640480"/>
    <xdr:ext cx="5759640" cy="323964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5574005" y="29287785"/>
    <xdr:ext cx="6472080" cy="380592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536560" y="628559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96320" y="3902040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606040" y="7219800"/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18160" y="15019919"/>
    <xdr:ext cx="5759640" cy="32396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160" y="19842120"/>
    <xdr:ext cx="5759640" cy="323964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0" y="23188680"/>
    <xdr:ext cx="5759640" cy="323964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535040" y="28464840"/>
    <xdr:ext cx="5759640" cy="323964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8922960" y="14640480"/>
    <xdr:ext cx="5759640" cy="323964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4573880" y="26420760"/>
    <xdr:ext cx="6472080" cy="380592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116:J155" totalsRowShown="0">
  <sortState ref="A118:J155">
    <sortCondition ref="B117:B155"/>
    <sortCondition ref="E117:E155"/>
  </sortState>
  <tableColumns count="10">
    <tableColumn id="1" name="threads\SimType"/>
    <tableColumn id="2" name="M"/>
    <tableColumn id="3" name="W"/>
    <tableColumn id="4" name="threads"/>
    <tableColumn id="5" name="ranks"/>
    <tableColumn id="6" name="cores"/>
    <tableColumn id="7" name="rexi_preproc"/>
    <tableColumn id="8" name="rexi_broadcast"/>
    <tableColumn id="9" name="rexi_reduce"/>
    <tableColumn id="10" name="rexi_solv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16:J155" totalsRowShown="0">
  <sortState ref="A118:J155">
    <sortCondition ref="B117:B155"/>
    <sortCondition ref="E117:E155"/>
  </sortState>
  <tableColumns count="10">
    <tableColumn id="1" name="threads\SimType"/>
    <tableColumn id="2" name="M"/>
    <tableColumn id="3" name="W"/>
    <tableColumn id="4" name="threads"/>
    <tableColumn id="5" name="ranks"/>
    <tableColumn id="6" name="cores"/>
    <tableColumn id="7" name="rexi_preproc"/>
    <tableColumn id="8" name="rexi_broadcast"/>
    <tableColumn id="9" name="rexi_reduce"/>
    <tableColumn id="10" name="rexi_solv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abSelected="1" topLeftCell="H151" workbookViewId="0">
      <selection activeCell="L155" sqref="L155"/>
    </sheetView>
  </sheetViews>
  <sheetFormatPr defaultRowHeight="14.25"/>
  <cols>
    <col min="1" max="1" width="53.75" customWidth="1"/>
    <col min="2" max="3" width="10.625" customWidth="1"/>
    <col min="4" max="4" width="7.375" customWidth="1"/>
    <col min="5" max="5" width="5.875" customWidth="1"/>
    <col min="6" max="6" width="7.75" customWidth="1"/>
    <col min="7" max="12" width="14.75" customWidth="1"/>
    <col min="13" max="13" width="13.5" customWidth="1"/>
    <col min="14" max="14" width="5.5" customWidth="1"/>
    <col min="15" max="15" width="13.5" customWidth="1"/>
    <col min="16" max="16" width="15.25" customWidth="1"/>
    <col min="17" max="17" width="13" customWidth="1"/>
    <col min="18" max="18" width="12.625" customWidth="1"/>
    <col min="19" max="19" width="12.5" customWidth="1"/>
    <col min="20" max="20" width="11.625" customWidth="1"/>
    <col min="21" max="21" width="13.125" customWidth="1"/>
    <col min="22" max="22" width="10.625" customWidth="1"/>
  </cols>
  <sheetData>
    <row r="1" spans="1:14">
      <c r="A1" t="s">
        <v>0</v>
      </c>
    </row>
    <row r="2" spans="1:14" ht="15">
      <c r="A2" t="s">
        <v>1</v>
      </c>
      <c r="L2" s="1" t="s">
        <v>2</v>
      </c>
      <c r="M2" s="1"/>
      <c r="N2" s="1"/>
    </row>
    <row r="3" spans="1:14">
      <c r="A3" t="s">
        <v>3</v>
      </c>
    </row>
    <row r="4" spans="1:14" ht="15">
      <c r="A4" s="2" t="s">
        <v>4</v>
      </c>
      <c r="B4" s="3" t="s">
        <v>5</v>
      </c>
      <c r="C4" s="3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</row>
    <row r="5" spans="1:14">
      <c r="A5" t="s">
        <v>14</v>
      </c>
      <c r="B5">
        <v>2048</v>
      </c>
      <c r="D5">
        <v>1</v>
      </c>
      <c r="E5">
        <v>1</v>
      </c>
      <c r="F5">
        <v>1</v>
      </c>
      <c r="G5">
        <v>1.2017E-2</v>
      </c>
      <c r="H5">
        <v>2.1999999999999999E-5</v>
      </c>
      <c r="I5">
        <v>1.09E-3</v>
      </c>
      <c r="J5">
        <v>28.186233000000001</v>
      </c>
      <c r="K5">
        <v>28.200785</v>
      </c>
    </row>
    <row r="6" spans="1:14">
      <c r="A6" t="s">
        <v>15</v>
      </c>
      <c r="B6">
        <v>2048</v>
      </c>
      <c r="D6">
        <v>1</v>
      </c>
      <c r="E6">
        <v>2</v>
      </c>
      <c r="F6">
        <v>2</v>
      </c>
      <c r="G6">
        <v>1.1802E-2</v>
      </c>
      <c r="H6">
        <v>1.2080000000000001E-3</v>
      </c>
      <c r="I6">
        <v>2.738E-3</v>
      </c>
      <c r="J6">
        <v>14.254581</v>
      </c>
      <c r="K6">
        <v>14.311061</v>
      </c>
    </row>
    <row r="7" spans="1:14">
      <c r="A7" t="s">
        <v>16</v>
      </c>
      <c r="B7">
        <v>2048</v>
      </c>
      <c r="D7">
        <v>1</v>
      </c>
      <c r="E7">
        <v>4</v>
      </c>
      <c r="F7">
        <v>4</v>
      </c>
      <c r="G7">
        <v>1.1483E-2</v>
      </c>
      <c r="H7">
        <v>2.5469999999999998E-3</v>
      </c>
      <c r="I7">
        <v>6.0042999999999999E-2</v>
      </c>
      <c r="J7">
        <v>7.1656250000000004</v>
      </c>
      <c r="K7">
        <v>7.3040950000000002</v>
      </c>
    </row>
    <row r="8" spans="1:14">
      <c r="A8" t="s">
        <v>17</v>
      </c>
      <c r="B8">
        <v>2048</v>
      </c>
      <c r="D8">
        <v>1</v>
      </c>
      <c r="E8">
        <v>8</v>
      </c>
      <c r="F8">
        <v>8</v>
      </c>
      <c r="G8">
        <v>1.3376000000000001E-2</v>
      </c>
      <c r="H8">
        <v>1.6180000000000001E-3</v>
      </c>
      <c r="I8">
        <v>3.722E-3</v>
      </c>
      <c r="J8">
        <v>4.1382190000000003</v>
      </c>
      <c r="K8">
        <v>4.1586930000000004</v>
      </c>
    </row>
    <row r="9" spans="1:14">
      <c r="A9" t="s">
        <v>18</v>
      </c>
      <c r="B9">
        <v>2048</v>
      </c>
      <c r="D9">
        <v>1</v>
      </c>
      <c r="E9">
        <v>14</v>
      </c>
      <c r="F9">
        <v>14</v>
      </c>
      <c r="G9">
        <v>1.508E-2</v>
      </c>
      <c r="H9">
        <v>1.688E-3</v>
      </c>
      <c r="I9">
        <v>9.2739999999999993E-3</v>
      </c>
      <c r="J9">
        <v>2.5750549999999999</v>
      </c>
      <c r="K9">
        <v>2.6088369999999999</v>
      </c>
    </row>
    <row r="10" spans="1:14">
      <c r="A10" t="s">
        <v>19</v>
      </c>
      <c r="B10">
        <v>2048</v>
      </c>
      <c r="D10">
        <v>1</v>
      </c>
      <c r="E10">
        <v>28</v>
      </c>
      <c r="F10">
        <v>28</v>
      </c>
      <c r="G10">
        <v>2.3104E-2</v>
      </c>
      <c r="H10">
        <v>5.8230000000000001E-3</v>
      </c>
      <c r="I10">
        <v>2.3621E-2</v>
      </c>
      <c r="J10">
        <v>1.966745</v>
      </c>
      <c r="K10">
        <v>2.0615380000000001</v>
      </c>
    </row>
    <row r="11" spans="1:14">
      <c r="A11" t="s">
        <v>20</v>
      </c>
      <c r="B11">
        <v>2048</v>
      </c>
      <c r="D11">
        <v>1</v>
      </c>
      <c r="E11">
        <v>56</v>
      </c>
      <c r="F11">
        <v>56</v>
      </c>
      <c r="G11">
        <v>2.3754999999999998E-2</v>
      </c>
      <c r="H11">
        <v>8.1040000000000001E-3</v>
      </c>
      <c r="I11">
        <v>2.8018000000000001E-2</v>
      </c>
      <c r="J11">
        <v>1.0066980000000001</v>
      </c>
      <c r="K11">
        <v>1.0707100000000001</v>
      </c>
    </row>
    <row r="12" spans="1:14">
      <c r="A12" t="s">
        <v>21</v>
      </c>
      <c r="B12">
        <v>2048</v>
      </c>
      <c r="D12">
        <v>1</v>
      </c>
      <c r="E12">
        <v>112</v>
      </c>
      <c r="F12">
        <v>112</v>
      </c>
      <c r="G12">
        <v>2.4074999999999999E-2</v>
      </c>
      <c r="H12">
        <v>9.9550000000000003E-3</v>
      </c>
      <c r="I12">
        <v>3.2635999999999998E-2</v>
      </c>
      <c r="J12">
        <v>0.51822800000000002</v>
      </c>
      <c r="K12">
        <v>0.59128999999999998</v>
      </c>
    </row>
    <row r="13" spans="1:14">
      <c r="A13" t="s">
        <v>22</v>
      </c>
      <c r="B13">
        <v>2048</v>
      </c>
      <c r="D13">
        <v>1</v>
      </c>
      <c r="E13">
        <v>224</v>
      </c>
      <c r="F13">
        <v>224</v>
      </c>
      <c r="G13">
        <v>2.4884E-2</v>
      </c>
      <c r="H13">
        <v>1.2593999999999999E-2</v>
      </c>
      <c r="I13">
        <v>2.6162000000000001E-2</v>
      </c>
      <c r="J13">
        <v>0.27688600000000002</v>
      </c>
      <c r="K13">
        <v>0.35458600000000001</v>
      </c>
    </row>
    <row r="14" spans="1:14">
      <c r="A14" t="s">
        <v>23</v>
      </c>
      <c r="B14">
        <v>2048</v>
      </c>
      <c r="D14">
        <v>1</v>
      </c>
      <c r="E14">
        <v>448</v>
      </c>
      <c r="F14">
        <v>448</v>
      </c>
      <c r="G14">
        <v>2.4029999999999999E-2</v>
      </c>
      <c r="H14">
        <v>1.4064999999999999E-2</v>
      </c>
      <c r="I14">
        <v>5.8824000000000001E-2</v>
      </c>
      <c r="J14">
        <v>0.137073</v>
      </c>
      <c r="K14">
        <v>0.24934999999999999</v>
      </c>
    </row>
    <row r="15" spans="1:14">
      <c r="A15" t="s">
        <v>24</v>
      </c>
      <c r="B15">
        <v>2048</v>
      </c>
      <c r="D15">
        <v>1</v>
      </c>
      <c r="E15">
        <v>896</v>
      </c>
      <c r="F15">
        <v>896</v>
      </c>
      <c r="G15">
        <v>2.6186000000000001E-2</v>
      </c>
      <c r="H15">
        <v>1.5878E-2</v>
      </c>
      <c r="I15">
        <v>2.775E-2</v>
      </c>
      <c r="J15">
        <v>8.5835999999999996E-2</v>
      </c>
      <c r="K15">
        <v>0.16589400000000001</v>
      </c>
    </row>
    <row r="16" spans="1:14">
      <c r="A16" t="s">
        <v>25</v>
      </c>
      <c r="B16">
        <v>2048</v>
      </c>
      <c r="D16">
        <v>1</v>
      </c>
      <c r="E16">
        <v>1792</v>
      </c>
      <c r="F16">
        <v>1792</v>
      </c>
      <c r="G16">
        <v>2.3982E-2</v>
      </c>
      <c r="H16">
        <v>1.7246000000000001E-2</v>
      </c>
      <c r="I16">
        <v>5.9514999999999998E-2</v>
      </c>
      <c r="J16">
        <v>5.2662E-2</v>
      </c>
      <c r="K16">
        <v>0.18245</v>
      </c>
    </row>
    <row r="17" spans="1:11">
      <c r="A17" t="s">
        <v>26</v>
      </c>
      <c r="B17">
        <v>2048</v>
      </c>
      <c r="D17">
        <v>1</v>
      </c>
      <c r="E17">
        <v>3456</v>
      </c>
      <c r="F17">
        <v>3456</v>
      </c>
      <c r="G17">
        <v>2.3494999999999999E-2</v>
      </c>
      <c r="H17">
        <v>2.1260000000000001E-2</v>
      </c>
      <c r="I17">
        <v>8.4177000000000002E-2</v>
      </c>
      <c r="J17">
        <v>2.4381E-2</v>
      </c>
      <c r="K17">
        <v>0.195465</v>
      </c>
    </row>
    <row r="18" spans="1:11" ht="15">
      <c r="A18" s="2" t="s">
        <v>4</v>
      </c>
      <c r="B18" s="3" t="s">
        <v>5</v>
      </c>
      <c r="C18" s="3"/>
      <c r="D18" s="3" t="s">
        <v>6</v>
      </c>
      <c r="E18" s="3" t="s">
        <v>7</v>
      </c>
      <c r="F18" s="3" t="s">
        <v>8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13</v>
      </c>
    </row>
    <row r="19" spans="1:11">
      <c r="A19" t="s">
        <v>27</v>
      </c>
      <c r="B19">
        <v>4096</v>
      </c>
      <c r="D19">
        <v>1</v>
      </c>
      <c r="E19">
        <v>1</v>
      </c>
      <c r="F19">
        <v>1</v>
      </c>
      <c r="G19">
        <v>1.1709000000000001E-2</v>
      </c>
      <c r="H19">
        <v>2.1999999999999999E-5</v>
      </c>
      <c r="I19">
        <v>1.047E-3</v>
      </c>
      <c r="J19">
        <v>56.138364000000003</v>
      </c>
      <c r="K19">
        <v>56.152540999999999</v>
      </c>
    </row>
    <row r="20" spans="1:11">
      <c r="A20" t="s">
        <v>28</v>
      </c>
      <c r="B20">
        <v>4096</v>
      </c>
      <c r="D20">
        <v>1</v>
      </c>
      <c r="E20">
        <v>2</v>
      </c>
      <c r="F20">
        <v>2</v>
      </c>
      <c r="G20">
        <v>1.1879000000000001E-2</v>
      </c>
      <c r="H20">
        <v>1.2719999999999999E-3</v>
      </c>
      <c r="I20">
        <v>9.3907000000000004E-2</v>
      </c>
      <c r="J20">
        <v>28.304352999999999</v>
      </c>
      <c r="K20">
        <v>28.478342000000001</v>
      </c>
    </row>
    <row r="21" spans="1:11">
      <c r="A21" t="s">
        <v>29</v>
      </c>
      <c r="B21">
        <v>4096</v>
      </c>
      <c r="D21">
        <v>1</v>
      </c>
      <c r="E21">
        <v>4</v>
      </c>
      <c r="F21">
        <v>4</v>
      </c>
      <c r="G21">
        <v>1.1660999999999999E-2</v>
      </c>
      <c r="H21">
        <v>2.5000000000000001E-3</v>
      </c>
      <c r="I21">
        <v>0.16068099999999999</v>
      </c>
      <c r="J21">
        <v>14.355117</v>
      </c>
      <c r="K21">
        <v>14.531461</v>
      </c>
    </row>
    <row r="22" spans="1:11">
      <c r="A22" t="s">
        <v>30</v>
      </c>
      <c r="B22">
        <v>4096</v>
      </c>
      <c r="D22">
        <v>1</v>
      </c>
      <c r="E22">
        <v>8</v>
      </c>
      <c r="F22">
        <v>8</v>
      </c>
      <c r="G22">
        <v>1.3221999999999999E-2</v>
      </c>
      <c r="H22">
        <v>1.583E-3</v>
      </c>
      <c r="I22">
        <v>3.741E-3</v>
      </c>
      <c r="J22">
        <v>8.1557980000000008</v>
      </c>
      <c r="K22">
        <v>8.1772570000000009</v>
      </c>
    </row>
    <row r="23" spans="1:11">
      <c r="A23" t="s">
        <v>31</v>
      </c>
      <c r="B23">
        <v>4096</v>
      </c>
      <c r="D23">
        <v>1</v>
      </c>
      <c r="E23">
        <v>14</v>
      </c>
      <c r="F23">
        <v>14</v>
      </c>
      <c r="G23">
        <v>1.4374E-2</v>
      </c>
      <c r="H23">
        <v>1.6559999999999999E-3</v>
      </c>
      <c r="I23">
        <v>1.6081000000000002E-2</v>
      </c>
      <c r="J23">
        <v>5.0282739999999997</v>
      </c>
      <c r="K23">
        <v>5.1296569999999999</v>
      </c>
    </row>
    <row r="24" spans="1:11">
      <c r="A24" t="s">
        <v>32</v>
      </c>
      <c r="B24">
        <v>4096</v>
      </c>
      <c r="D24">
        <v>1</v>
      </c>
      <c r="E24">
        <v>28</v>
      </c>
      <c r="F24">
        <v>28</v>
      </c>
      <c r="G24">
        <v>2.3132E-2</v>
      </c>
      <c r="H24">
        <v>5.7850000000000002E-3</v>
      </c>
      <c r="I24">
        <v>6.5093999999999999E-2</v>
      </c>
      <c r="J24">
        <v>3.9828440000000001</v>
      </c>
      <c r="K24">
        <v>4.0815260000000002</v>
      </c>
    </row>
    <row r="25" spans="1:11">
      <c r="A25" t="s">
        <v>33</v>
      </c>
      <c r="B25">
        <v>4096</v>
      </c>
      <c r="D25">
        <v>1</v>
      </c>
      <c r="E25">
        <v>56</v>
      </c>
      <c r="F25">
        <v>56</v>
      </c>
      <c r="G25">
        <v>2.3127999999999999E-2</v>
      </c>
      <c r="H25">
        <v>8.3110000000000007E-3</v>
      </c>
      <c r="I25">
        <v>6.4163999999999999E-2</v>
      </c>
      <c r="J25">
        <v>1.9774320000000001</v>
      </c>
      <c r="K25">
        <v>2.0847259999999999</v>
      </c>
    </row>
    <row r="26" spans="1:11">
      <c r="A26" t="s">
        <v>34</v>
      </c>
      <c r="B26">
        <v>4096</v>
      </c>
      <c r="D26">
        <v>1</v>
      </c>
      <c r="E26">
        <v>112</v>
      </c>
      <c r="F26">
        <v>112</v>
      </c>
      <c r="G26">
        <v>2.4272999999999999E-2</v>
      </c>
      <c r="H26">
        <v>9.7850000000000003E-3</v>
      </c>
      <c r="I26">
        <v>4.0189000000000002E-2</v>
      </c>
      <c r="J26">
        <v>1.0105500000000001</v>
      </c>
      <c r="K26">
        <v>1.0894600000000001</v>
      </c>
    </row>
    <row r="27" spans="1:11">
      <c r="A27" t="s">
        <v>35</v>
      </c>
      <c r="B27">
        <v>4096</v>
      </c>
      <c r="D27">
        <v>1</v>
      </c>
      <c r="E27">
        <v>224</v>
      </c>
      <c r="F27">
        <v>224</v>
      </c>
      <c r="G27">
        <v>2.4833999999999998E-2</v>
      </c>
      <c r="H27">
        <v>1.2186000000000001E-2</v>
      </c>
      <c r="I27">
        <v>2.7564000000000002E-2</v>
      </c>
      <c r="J27">
        <v>0.51913699999999996</v>
      </c>
      <c r="K27">
        <v>0.59913899999999998</v>
      </c>
    </row>
    <row r="28" spans="1:11">
      <c r="A28" t="s">
        <v>36</v>
      </c>
      <c r="B28">
        <v>4096</v>
      </c>
      <c r="D28">
        <v>1</v>
      </c>
      <c r="E28">
        <v>448</v>
      </c>
      <c r="F28">
        <v>448</v>
      </c>
      <c r="G28">
        <v>2.4992E-2</v>
      </c>
      <c r="H28">
        <v>1.3809999999999999E-2</v>
      </c>
      <c r="I28">
        <v>2.8584999999999999E-2</v>
      </c>
      <c r="J28">
        <v>0.27472299999999999</v>
      </c>
      <c r="K28">
        <v>0.36008099999999998</v>
      </c>
    </row>
    <row r="29" spans="1:11">
      <c r="A29" t="s">
        <v>37</v>
      </c>
      <c r="B29">
        <v>4096</v>
      </c>
      <c r="D29">
        <v>1</v>
      </c>
      <c r="E29">
        <v>896</v>
      </c>
      <c r="F29">
        <v>896</v>
      </c>
      <c r="G29">
        <v>2.5031999999999999E-2</v>
      </c>
      <c r="H29">
        <v>1.5743E-2</v>
      </c>
      <c r="I29">
        <v>3.4231999999999999E-2</v>
      </c>
      <c r="J29">
        <v>0.13847999999999999</v>
      </c>
      <c r="K29">
        <v>0.23688200000000001</v>
      </c>
    </row>
    <row r="30" spans="1:11">
      <c r="A30" t="s">
        <v>38</v>
      </c>
      <c r="B30">
        <v>4096</v>
      </c>
      <c r="D30">
        <v>1</v>
      </c>
      <c r="E30">
        <v>1792</v>
      </c>
      <c r="F30">
        <v>1792</v>
      </c>
      <c r="G30">
        <v>2.5260000000000001E-2</v>
      </c>
      <c r="H30">
        <v>1.8407E-2</v>
      </c>
      <c r="I30">
        <v>7.4522000000000005E-2</v>
      </c>
      <c r="J30">
        <v>8.3340999999999998E-2</v>
      </c>
      <c r="K30">
        <v>0.230989</v>
      </c>
    </row>
    <row r="31" spans="1:11">
      <c r="A31" t="s">
        <v>39</v>
      </c>
      <c r="B31">
        <v>4096</v>
      </c>
      <c r="D31">
        <v>1</v>
      </c>
      <c r="E31">
        <v>3456</v>
      </c>
      <c r="F31">
        <v>3456</v>
      </c>
      <c r="G31">
        <v>2.332E-2</v>
      </c>
      <c r="H31">
        <v>2.0854999999999999E-2</v>
      </c>
      <c r="I31">
        <v>9.2619000000000007E-2</v>
      </c>
      <c r="J31">
        <v>5.2118999999999999E-2</v>
      </c>
      <c r="K31">
        <v>0.2205</v>
      </c>
    </row>
    <row r="32" spans="1:11" ht="15">
      <c r="A32" s="2" t="s">
        <v>4</v>
      </c>
      <c r="B32" s="3" t="s">
        <v>5</v>
      </c>
      <c r="C32" s="3"/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</row>
    <row r="33" spans="1:11">
      <c r="A33" t="s">
        <v>40</v>
      </c>
      <c r="B33">
        <v>8192</v>
      </c>
      <c r="D33">
        <v>1</v>
      </c>
      <c r="E33">
        <v>1</v>
      </c>
      <c r="F33">
        <v>1</v>
      </c>
      <c r="G33">
        <v>1.1535999999999999E-2</v>
      </c>
      <c r="H33">
        <v>2.4000000000000001E-5</v>
      </c>
      <c r="I33">
        <v>1.073E-3</v>
      </c>
      <c r="J33">
        <v>112.000266</v>
      </c>
      <c r="K33">
        <v>112.01434999999999</v>
      </c>
    </row>
    <row r="34" spans="1:11">
      <c r="A34" t="s">
        <v>41</v>
      </c>
      <c r="B34">
        <v>8192</v>
      </c>
      <c r="D34">
        <v>1</v>
      </c>
      <c r="E34">
        <v>2</v>
      </c>
      <c r="F34">
        <v>2</v>
      </c>
      <c r="G34">
        <v>1.1764E-2</v>
      </c>
      <c r="H34">
        <v>1.235E-3</v>
      </c>
      <c r="I34">
        <v>2.8379999999999998E-3</v>
      </c>
      <c r="J34">
        <v>56.499149000000003</v>
      </c>
      <c r="K34">
        <v>56.821596</v>
      </c>
    </row>
    <row r="35" spans="1:11">
      <c r="A35" t="s">
        <v>42</v>
      </c>
      <c r="B35">
        <v>8192</v>
      </c>
      <c r="D35">
        <v>1</v>
      </c>
      <c r="E35">
        <v>4</v>
      </c>
      <c r="F35">
        <v>4</v>
      </c>
      <c r="G35">
        <v>1.1863E-2</v>
      </c>
      <c r="H35">
        <v>2.5049999999999998E-3</v>
      </c>
      <c r="I35">
        <v>0.30758999999999997</v>
      </c>
      <c r="J35">
        <v>28.583932999999998</v>
      </c>
      <c r="K35">
        <v>28.907513000000002</v>
      </c>
    </row>
    <row r="36" spans="1:11">
      <c r="A36" t="s">
        <v>43</v>
      </c>
      <c r="B36">
        <v>8192</v>
      </c>
      <c r="D36">
        <v>1</v>
      </c>
      <c r="E36">
        <v>8</v>
      </c>
      <c r="F36">
        <v>8</v>
      </c>
      <c r="G36">
        <v>1.3325999999999999E-2</v>
      </c>
      <c r="H36">
        <v>1.604E-3</v>
      </c>
      <c r="I36">
        <v>3.7910000000000001E-3</v>
      </c>
      <c r="J36">
        <v>16.183637999999998</v>
      </c>
      <c r="K36">
        <v>16.204037</v>
      </c>
    </row>
    <row r="37" spans="1:11">
      <c r="A37" t="s">
        <v>44</v>
      </c>
      <c r="B37">
        <v>8192</v>
      </c>
      <c r="D37">
        <v>1</v>
      </c>
      <c r="E37">
        <v>14</v>
      </c>
      <c r="F37">
        <v>14</v>
      </c>
      <c r="G37">
        <v>1.4441000000000001E-2</v>
      </c>
      <c r="H37">
        <v>1.64E-3</v>
      </c>
      <c r="I37">
        <v>4.5934999999999997E-2</v>
      </c>
      <c r="J37">
        <v>9.9974989999999995</v>
      </c>
      <c r="K37">
        <v>10.061059999999999</v>
      </c>
    </row>
    <row r="38" spans="1:11">
      <c r="A38" t="s">
        <v>45</v>
      </c>
      <c r="B38">
        <v>8192</v>
      </c>
      <c r="D38">
        <v>1</v>
      </c>
      <c r="E38">
        <v>28</v>
      </c>
      <c r="F38">
        <v>28</v>
      </c>
      <c r="G38">
        <v>2.2676999999999999E-2</v>
      </c>
      <c r="H38">
        <v>5.8310000000000002E-3</v>
      </c>
      <c r="I38">
        <v>9.5422999999999994E-2</v>
      </c>
      <c r="J38">
        <v>7.8597640000000002</v>
      </c>
      <c r="K38">
        <v>8.0604580000000006</v>
      </c>
    </row>
    <row r="39" spans="1:11">
      <c r="A39" t="s">
        <v>46</v>
      </c>
      <c r="B39">
        <v>8192</v>
      </c>
      <c r="D39">
        <v>1</v>
      </c>
      <c r="E39">
        <v>56</v>
      </c>
      <c r="F39">
        <v>56</v>
      </c>
      <c r="G39">
        <v>2.2041000000000002E-2</v>
      </c>
      <c r="H39">
        <v>7.9799999999999992E-3</v>
      </c>
      <c r="I39">
        <v>4.5404E-2</v>
      </c>
      <c r="J39">
        <v>3.9542700000000002</v>
      </c>
      <c r="K39">
        <v>4.0958829999999997</v>
      </c>
    </row>
    <row r="40" spans="1:11">
      <c r="A40" t="s">
        <v>47</v>
      </c>
      <c r="B40">
        <v>8192</v>
      </c>
      <c r="D40">
        <v>1</v>
      </c>
      <c r="E40">
        <v>112</v>
      </c>
      <c r="F40">
        <v>112</v>
      </c>
      <c r="G40">
        <v>2.2886E-2</v>
      </c>
      <c r="H40">
        <v>9.8949999999999993E-3</v>
      </c>
      <c r="I40">
        <v>8.0590999999999996E-2</v>
      </c>
      <c r="J40">
        <v>2.009423</v>
      </c>
      <c r="K40">
        <v>2.1519439999999999</v>
      </c>
    </row>
    <row r="41" spans="1:11">
      <c r="A41" t="s">
        <v>48</v>
      </c>
      <c r="B41">
        <v>8192</v>
      </c>
      <c r="D41">
        <v>1</v>
      </c>
      <c r="E41">
        <v>224</v>
      </c>
      <c r="F41">
        <v>224</v>
      </c>
      <c r="G41">
        <v>2.3626999999999999E-2</v>
      </c>
      <c r="H41">
        <v>1.1981E-2</v>
      </c>
      <c r="I41">
        <v>9.8011000000000001E-2</v>
      </c>
      <c r="J41">
        <v>1.006419</v>
      </c>
      <c r="K41">
        <v>1.1487130000000001</v>
      </c>
    </row>
    <row r="42" spans="1:11">
      <c r="A42" t="s">
        <v>49</v>
      </c>
      <c r="B42">
        <v>8192</v>
      </c>
      <c r="D42">
        <v>1</v>
      </c>
      <c r="E42">
        <v>448</v>
      </c>
      <c r="F42">
        <v>448</v>
      </c>
      <c r="G42">
        <v>2.4590000000000001E-2</v>
      </c>
      <c r="H42">
        <v>1.3967E-2</v>
      </c>
      <c r="I42">
        <v>7.2576000000000002E-2</v>
      </c>
      <c r="J42">
        <v>0.52274699999999996</v>
      </c>
      <c r="K42">
        <v>0.64055499999999999</v>
      </c>
    </row>
    <row r="43" spans="1:11">
      <c r="A43" t="s">
        <v>50</v>
      </c>
      <c r="B43">
        <v>8192</v>
      </c>
      <c r="D43">
        <v>1</v>
      </c>
      <c r="E43">
        <v>896</v>
      </c>
      <c r="F43">
        <v>896</v>
      </c>
      <c r="G43">
        <v>2.5099E-2</v>
      </c>
      <c r="H43">
        <v>1.5837E-2</v>
      </c>
      <c r="I43">
        <v>5.5754999999999999E-2</v>
      </c>
      <c r="J43">
        <v>0.27687200000000001</v>
      </c>
      <c r="K43">
        <v>0.38571800000000001</v>
      </c>
    </row>
    <row r="44" spans="1:11">
      <c r="A44" t="s">
        <v>51</v>
      </c>
      <c r="B44">
        <v>8192</v>
      </c>
      <c r="D44">
        <v>1</v>
      </c>
      <c r="E44">
        <v>1792</v>
      </c>
      <c r="F44">
        <v>1792</v>
      </c>
      <c r="G44">
        <v>2.6103999999999999E-2</v>
      </c>
      <c r="H44">
        <v>1.9023999999999999E-2</v>
      </c>
      <c r="I44">
        <v>5.6711999999999999E-2</v>
      </c>
      <c r="J44">
        <v>0.13921</v>
      </c>
      <c r="K44">
        <v>0.29058699999999998</v>
      </c>
    </row>
    <row r="45" spans="1:11">
      <c r="A45" t="s">
        <v>52</v>
      </c>
      <c r="B45">
        <v>8192</v>
      </c>
      <c r="D45">
        <v>1</v>
      </c>
      <c r="E45">
        <v>3456</v>
      </c>
      <c r="F45">
        <v>3456</v>
      </c>
      <c r="G45">
        <v>2.3754000000000001E-2</v>
      </c>
      <c r="H45">
        <v>2.0719999999999999E-2</v>
      </c>
      <c r="I45">
        <v>0.142702</v>
      </c>
      <c r="J45">
        <v>7.8886999999999999E-2</v>
      </c>
      <c r="K45">
        <v>0.30138599999999999</v>
      </c>
    </row>
    <row r="47" spans="1:11">
      <c r="A47" t="s">
        <v>53</v>
      </c>
      <c r="B47">
        <v>2048</v>
      </c>
      <c r="D47">
        <v>2</v>
      </c>
      <c r="E47">
        <v>1</v>
      </c>
      <c r="F47">
        <v>2</v>
      </c>
      <c r="G47">
        <v>1.1507E-2</v>
      </c>
      <c r="H47">
        <v>2.1999999999999999E-5</v>
      </c>
      <c r="I47">
        <v>2.4069999999999999E-3</v>
      </c>
      <c r="J47">
        <v>14.297609</v>
      </c>
      <c r="K47">
        <v>15.121528</v>
      </c>
    </row>
    <row r="48" spans="1:11">
      <c r="A48" t="s">
        <v>54</v>
      </c>
      <c r="B48">
        <v>4096</v>
      </c>
      <c r="D48">
        <v>2</v>
      </c>
      <c r="E48">
        <v>1</v>
      </c>
      <c r="F48">
        <v>2</v>
      </c>
      <c r="G48">
        <v>1.1708E-2</v>
      </c>
      <c r="H48">
        <v>2.3E-5</v>
      </c>
      <c r="I48">
        <v>2.428E-3</v>
      </c>
      <c r="J48">
        <v>28.394470999999999</v>
      </c>
      <c r="K48">
        <v>30.182272000000001</v>
      </c>
    </row>
    <row r="49" spans="1:11">
      <c r="A49" t="s">
        <v>55</v>
      </c>
      <c r="B49">
        <v>8192</v>
      </c>
      <c r="D49">
        <v>2</v>
      </c>
      <c r="E49">
        <v>1</v>
      </c>
      <c r="F49">
        <v>2</v>
      </c>
      <c r="G49">
        <v>1.3139E-2</v>
      </c>
      <c r="H49">
        <v>2.5999999999999998E-5</v>
      </c>
      <c r="I49">
        <v>2.882E-3</v>
      </c>
      <c r="J49">
        <v>56.495130000000003</v>
      </c>
      <c r="K49">
        <v>60.607574999999997</v>
      </c>
    </row>
    <row r="50" spans="1:11">
      <c r="A50" t="s">
        <v>56</v>
      </c>
      <c r="B50">
        <v>2048</v>
      </c>
      <c r="D50">
        <v>2</v>
      </c>
      <c r="E50">
        <v>2</v>
      </c>
      <c r="F50">
        <v>4</v>
      </c>
      <c r="G50">
        <v>1.2559000000000001E-2</v>
      </c>
      <c r="H50">
        <v>1.354E-3</v>
      </c>
      <c r="I50">
        <v>2.9359999999999998E-3</v>
      </c>
      <c r="J50">
        <v>7.3637170000000003</v>
      </c>
      <c r="K50">
        <v>7.9511880000000001</v>
      </c>
    </row>
    <row r="51" spans="1:11">
      <c r="A51" t="s">
        <v>57</v>
      </c>
      <c r="B51">
        <v>4096</v>
      </c>
      <c r="D51">
        <v>2</v>
      </c>
      <c r="E51">
        <v>2</v>
      </c>
      <c r="F51">
        <v>4</v>
      </c>
      <c r="G51">
        <v>1.2640999999999999E-2</v>
      </c>
      <c r="H51">
        <v>1.4E-3</v>
      </c>
      <c r="I51">
        <v>2.9889999999999999E-3</v>
      </c>
      <c r="J51">
        <v>14.848027</v>
      </c>
      <c r="K51">
        <v>15.756581000000001</v>
      </c>
    </row>
    <row r="52" spans="1:11">
      <c r="A52" t="s">
        <v>58</v>
      </c>
      <c r="B52">
        <v>8192</v>
      </c>
      <c r="D52">
        <v>2</v>
      </c>
      <c r="E52">
        <v>2</v>
      </c>
      <c r="F52">
        <v>4</v>
      </c>
      <c r="G52">
        <v>1.1801000000000001E-2</v>
      </c>
      <c r="H52">
        <v>1.377E-3</v>
      </c>
      <c r="I52">
        <v>3.026E-3</v>
      </c>
      <c r="J52">
        <v>29.069179999999999</v>
      </c>
      <c r="K52">
        <v>31.251656000000001</v>
      </c>
    </row>
    <row r="53" spans="1:11">
      <c r="A53" t="s">
        <v>59</v>
      </c>
      <c r="B53">
        <v>2048</v>
      </c>
      <c r="D53">
        <v>2</v>
      </c>
      <c r="E53">
        <v>4</v>
      </c>
      <c r="F53">
        <v>8</v>
      </c>
      <c r="G53">
        <v>1.3394E-2</v>
      </c>
      <c r="H53">
        <v>2.676E-3</v>
      </c>
      <c r="I53">
        <v>2.8447E-2</v>
      </c>
      <c r="J53">
        <v>4.0030599999999996</v>
      </c>
      <c r="K53">
        <v>4.3545990000000003</v>
      </c>
    </row>
    <row r="54" spans="1:11">
      <c r="A54" t="s">
        <v>60</v>
      </c>
      <c r="B54">
        <v>4096</v>
      </c>
      <c r="D54">
        <v>2</v>
      </c>
      <c r="E54">
        <v>4</v>
      </c>
      <c r="F54">
        <v>8</v>
      </c>
      <c r="G54">
        <v>1.3457E-2</v>
      </c>
      <c r="H54">
        <v>2.7190000000000001E-3</v>
      </c>
      <c r="I54">
        <v>6.7890000000000006E-2</v>
      </c>
      <c r="J54">
        <v>7.9688759999999998</v>
      </c>
      <c r="K54">
        <v>8.5796100000000006</v>
      </c>
    </row>
    <row r="55" spans="1:11">
      <c r="A55" t="s">
        <v>61</v>
      </c>
      <c r="B55">
        <v>8192</v>
      </c>
      <c r="D55">
        <v>2</v>
      </c>
      <c r="E55">
        <v>4</v>
      </c>
      <c r="F55">
        <v>8</v>
      </c>
      <c r="G55">
        <v>1.3454000000000001E-2</v>
      </c>
      <c r="H55">
        <v>2.7030000000000001E-3</v>
      </c>
      <c r="I55">
        <v>4.3657000000000001E-2</v>
      </c>
      <c r="J55">
        <v>16.009871</v>
      </c>
      <c r="K55">
        <v>17.032516000000001</v>
      </c>
    </row>
    <row r="56" spans="1:11">
      <c r="A56" t="s">
        <v>62</v>
      </c>
      <c r="B56">
        <v>2048</v>
      </c>
      <c r="D56">
        <v>2</v>
      </c>
      <c r="E56">
        <v>8</v>
      </c>
      <c r="F56">
        <v>16</v>
      </c>
      <c r="G56">
        <v>1.6067999999999999E-2</v>
      </c>
      <c r="H56">
        <v>1.4319999999999999E-3</v>
      </c>
      <c r="I56">
        <v>1.4563E-2</v>
      </c>
      <c r="J56">
        <v>2.5001679999999999</v>
      </c>
      <c r="K56">
        <v>2.6691769999999999</v>
      </c>
    </row>
    <row r="57" spans="1:11">
      <c r="A57" t="s">
        <v>63</v>
      </c>
      <c r="B57">
        <v>4096</v>
      </c>
      <c r="D57">
        <v>2</v>
      </c>
      <c r="E57">
        <v>8</v>
      </c>
      <c r="F57">
        <v>16</v>
      </c>
      <c r="G57">
        <v>1.5734999999999999E-2</v>
      </c>
      <c r="H57">
        <v>1.477E-3</v>
      </c>
      <c r="I57">
        <v>1.7127E-2</v>
      </c>
      <c r="J57">
        <v>4.9186459999999999</v>
      </c>
      <c r="K57">
        <v>5.2258519999999997</v>
      </c>
    </row>
    <row r="58" spans="1:11">
      <c r="A58" t="s">
        <v>64</v>
      </c>
      <c r="B58">
        <v>8192</v>
      </c>
      <c r="D58">
        <v>2</v>
      </c>
      <c r="E58">
        <v>8</v>
      </c>
      <c r="F58">
        <v>16</v>
      </c>
      <c r="G58">
        <v>1.6122999999999998E-2</v>
      </c>
      <c r="H58">
        <v>1.4159999999999999E-3</v>
      </c>
      <c r="I58">
        <v>7.3459999999999998E-2</v>
      </c>
      <c r="J58">
        <v>9.8441150000000004</v>
      </c>
      <c r="K58">
        <v>10.52182</v>
      </c>
    </row>
    <row r="59" spans="1:11">
      <c r="A59" t="s">
        <v>65</v>
      </c>
      <c r="B59">
        <v>2048</v>
      </c>
      <c r="D59">
        <v>2</v>
      </c>
      <c r="E59">
        <v>14</v>
      </c>
      <c r="F59">
        <v>28</v>
      </c>
      <c r="G59">
        <v>2.1218999999999998E-2</v>
      </c>
      <c r="H59">
        <v>1.4920000000000001E-3</v>
      </c>
      <c r="I59">
        <v>4.1466999999999997E-2</v>
      </c>
      <c r="J59">
        <v>1.885885</v>
      </c>
      <c r="K59">
        <v>2.044559</v>
      </c>
    </row>
    <row r="60" spans="1:11">
      <c r="A60" t="s">
        <v>66</v>
      </c>
      <c r="B60">
        <v>4096</v>
      </c>
      <c r="D60">
        <v>2</v>
      </c>
      <c r="E60">
        <v>14</v>
      </c>
      <c r="F60">
        <v>28</v>
      </c>
      <c r="G60">
        <v>2.2449E-2</v>
      </c>
      <c r="H60">
        <v>1.469E-3</v>
      </c>
      <c r="I60">
        <v>9.2821000000000001E-2</v>
      </c>
      <c r="J60">
        <v>3.8496939999999999</v>
      </c>
      <c r="K60">
        <v>3.9937499999999999</v>
      </c>
    </row>
    <row r="61" spans="1:11">
      <c r="A61" t="s">
        <v>67</v>
      </c>
      <c r="B61">
        <v>8192</v>
      </c>
      <c r="D61">
        <v>2</v>
      </c>
      <c r="E61">
        <v>14</v>
      </c>
      <c r="F61">
        <v>28</v>
      </c>
      <c r="G61">
        <v>2.1541000000000001E-2</v>
      </c>
      <c r="H61">
        <v>1.4580000000000001E-3</v>
      </c>
      <c r="I61">
        <v>0.20427500000000001</v>
      </c>
      <c r="J61">
        <v>7.6499480000000002</v>
      </c>
      <c r="K61">
        <v>7.885624</v>
      </c>
    </row>
    <row r="62" spans="1:11">
      <c r="A62" t="s">
        <v>68</v>
      </c>
      <c r="B62">
        <v>2048</v>
      </c>
      <c r="D62">
        <v>2</v>
      </c>
      <c r="E62">
        <v>28</v>
      </c>
      <c r="F62">
        <v>56</v>
      </c>
      <c r="G62">
        <v>2.3514E-2</v>
      </c>
      <c r="H62">
        <v>7.9690000000000004E-3</v>
      </c>
      <c r="I62">
        <v>6.4457E-2</v>
      </c>
      <c r="J62">
        <v>0.96221699999999999</v>
      </c>
      <c r="K62">
        <v>1.103707</v>
      </c>
    </row>
    <row r="63" spans="1:11">
      <c r="A63" t="s">
        <v>69</v>
      </c>
      <c r="B63">
        <v>4096</v>
      </c>
      <c r="D63">
        <v>2</v>
      </c>
      <c r="E63">
        <v>28</v>
      </c>
      <c r="F63">
        <v>56</v>
      </c>
      <c r="G63">
        <v>2.3009000000000002E-2</v>
      </c>
      <c r="H63">
        <v>8.0409999999999995E-3</v>
      </c>
      <c r="I63">
        <v>0.127918</v>
      </c>
      <c r="J63">
        <v>1.9199280000000001</v>
      </c>
      <c r="K63">
        <v>2.1460750000000002</v>
      </c>
    </row>
    <row r="64" spans="1:11">
      <c r="A64" t="s">
        <v>70</v>
      </c>
      <c r="B64">
        <v>8192</v>
      </c>
      <c r="D64">
        <v>2</v>
      </c>
      <c r="E64">
        <v>28</v>
      </c>
      <c r="F64">
        <v>56</v>
      </c>
      <c r="G64">
        <v>2.1885000000000002E-2</v>
      </c>
      <c r="H64">
        <v>8.0490000000000006E-3</v>
      </c>
      <c r="I64">
        <v>0.28277600000000003</v>
      </c>
      <c r="J64">
        <v>3.7493660000000002</v>
      </c>
      <c r="K64">
        <v>4.2285490000000001</v>
      </c>
    </row>
    <row r="65" spans="1:11">
      <c r="A65" t="s">
        <v>71</v>
      </c>
      <c r="B65">
        <v>2048</v>
      </c>
      <c r="D65">
        <v>2</v>
      </c>
      <c r="E65">
        <v>56</v>
      </c>
      <c r="F65">
        <v>112</v>
      </c>
      <c r="G65">
        <v>2.3427E-2</v>
      </c>
      <c r="H65">
        <v>1.0472E-2</v>
      </c>
      <c r="I65">
        <v>2.8937000000000001E-2</v>
      </c>
      <c r="J65">
        <v>0.50932599999999995</v>
      </c>
      <c r="K65">
        <v>0.60794800000000004</v>
      </c>
    </row>
    <row r="66" spans="1:11">
      <c r="A66" t="s">
        <v>72</v>
      </c>
      <c r="B66">
        <v>4096</v>
      </c>
      <c r="D66">
        <v>2</v>
      </c>
      <c r="E66">
        <v>56</v>
      </c>
      <c r="F66">
        <v>112</v>
      </c>
      <c r="G66">
        <v>2.2395000000000002E-2</v>
      </c>
      <c r="H66">
        <v>1.027E-2</v>
      </c>
      <c r="I66">
        <v>8.6884000000000003E-2</v>
      </c>
      <c r="J66">
        <v>0.96074899999999996</v>
      </c>
      <c r="K66">
        <v>1.144685</v>
      </c>
    </row>
    <row r="67" spans="1:11">
      <c r="A67" t="s">
        <v>73</v>
      </c>
      <c r="B67">
        <v>8192</v>
      </c>
      <c r="D67">
        <v>2</v>
      </c>
      <c r="E67">
        <v>56</v>
      </c>
      <c r="F67">
        <v>112</v>
      </c>
      <c r="G67">
        <v>2.2464999999999999E-2</v>
      </c>
      <c r="H67">
        <v>1.0413E-2</v>
      </c>
      <c r="I67">
        <v>0.15814300000000001</v>
      </c>
      <c r="J67">
        <v>1.8880889999999999</v>
      </c>
      <c r="K67">
        <v>2.184221</v>
      </c>
    </row>
    <row r="68" spans="1:11">
      <c r="A68" t="s">
        <v>74</v>
      </c>
      <c r="B68">
        <v>2048</v>
      </c>
      <c r="D68">
        <v>2</v>
      </c>
      <c r="E68">
        <v>112</v>
      </c>
      <c r="F68">
        <v>224</v>
      </c>
      <c r="G68">
        <v>2.4909000000000001E-2</v>
      </c>
      <c r="H68">
        <v>1.2187999999999999E-2</v>
      </c>
      <c r="I68">
        <v>3.2224999999999997E-2</v>
      </c>
      <c r="J68">
        <v>0.27482899999999999</v>
      </c>
      <c r="K68">
        <v>0.380998</v>
      </c>
    </row>
    <row r="69" spans="1:11">
      <c r="A69" t="s">
        <v>75</v>
      </c>
      <c r="B69">
        <v>4096</v>
      </c>
      <c r="D69">
        <v>2</v>
      </c>
      <c r="E69">
        <v>112</v>
      </c>
      <c r="F69">
        <v>224</v>
      </c>
      <c r="G69">
        <v>2.3904999999999999E-2</v>
      </c>
      <c r="H69">
        <v>1.1978000000000001E-2</v>
      </c>
      <c r="I69">
        <v>8.3408999999999997E-2</v>
      </c>
      <c r="J69">
        <v>0.50119100000000005</v>
      </c>
      <c r="K69">
        <v>0.64177099999999998</v>
      </c>
    </row>
    <row r="70" spans="1:11">
      <c r="A70" t="s">
        <v>76</v>
      </c>
      <c r="B70">
        <v>8192</v>
      </c>
      <c r="D70">
        <v>2</v>
      </c>
      <c r="E70">
        <v>112</v>
      </c>
      <c r="F70">
        <v>224</v>
      </c>
      <c r="G70">
        <v>2.4749E-2</v>
      </c>
      <c r="H70">
        <v>1.2019999999999999E-2</v>
      </c>
      <c r="I70">
        <v>7.9628000000000004E-2</v>
      </c>
      <c r="J70">
        <v>0.98972000000000004</v>
      </c>
      <c r="K70">
        <v>1.1562429999999999</v>
      </c>
    </row>
    <row r="71" spans="1:11">
      <c r="A71" t="s">
        <v>77</v>
      </c>
      <c r="B71">
        <v>2048</v>
      </c>
      <c r="D71">
        <v>2</v>
      </c>
      <c r="E71">
        <v>224</v>
      </c>
      <c r="F71">
        <v>448</v>
      </c>
      <c r="G71">
        <v>2.4632999999999999E-2</v>
      </c>
      <c r="H71">
        <v>1.4422000000000001E-2</v>
      </c>
      <c r="I71">
        <v>3.2629999999999999E-2</v>
      </c>
      <c r="J71">
        <v>0.137265</v>
      </c>
      <c r="K71">
        <v>0.222973</v>
      </c>
    </row>
    <row r="72" spans="1:11">
      <c r="A72" t="s">
        <v>78</v>
      </c>
      <c r="B72">
        <v>4096</v>
      </c>
      <c r="D72">
        <v>2</v>
      </c>
      <c r="E72">
        <v>224</v>
      </c>
      <c r="F72">
        <v>448</v>
      </c>
      <c r="G72">
        <v>2.2148000000000001E-2</v>
      </c>
      <c r="H72">
        <v>1.4245000000000001E-2</v>
      </c>
      <c r="I72">
        <v>4.8649999999999999E-2</v>
      </c>
      <c r="J72">
        <v>0.25933299999999998</v>
      </c>
      <c r="K72">
        <v>0.40762599999999999</v>
      </c>
    </row>
    <row r="73" spans="1:11">
      <c r="A73" t="s">
        <v>79</v>
      </c>
      <c r="B73">
        <v>8192</v>
      </c>
      <c r="D73">
        <v>2</v>
      </c>
      <c r="E73">
        <v>224</v>
      </c>
      <c r="F73">
        <v>448</v>
      </c>
      <c r="G73">
        <v>2.5183000000000001E-2</v>
      </c>
      <c r="H73">
        <v>1.3965999999999999E-2</v>
      </c>
      <c r="I73">
        <v>0.10156</v>
      </c>
      <c r="J73">
        <v>0.51055600000000001</v>
      </c>
      <c r="K73">
        <v>0.69262599999999996</v>
      </c>
    </row>
    <row r="74" spans="1:11">
      <c r="A74" t="s">
        <v>80</v>
      </c>
      <c r="B74">
        <v>2048</v>
      </c>
      <c r="D74">
        <v>2</v>
      </c>
      <c r="E74">
        <v>448</v>
      </c>
      <c r="F74">
        <v>896</v>
      </c>
      <c r="G74">
        <v>2.4826999999999998E-2</v>
      </c>
      <c r="H74">
        <v>1.6220999999999999E-2</v>
      </c>
      <c r="I74">
        <v>2.6571999999999998E-2</v>
      </c>
      <c r="J74">
        <v>8.3340999999999998E-2</v>
      </c>
      <c r="K74">
        <v>0.18034</v>
      </c>
    </row>
    <row r="75" spans="1:11">
      <c r="A75" t="s">
        <v>81</v>
      </c>
      <c r="B75">
        <v>4096</v>
      </c>
      <c r="D75">
        <v>2</v>
      </c>
      <c r="E75">
        <v>448</v>
      </c>
      <c r="F75">
        <v>896</v>
      </c>
      <c r="G75">
        <v>2.5211000000000001E-2</v>
      </c>
      <c r="H75">
        <v>1.5535E-2</v>
      </c>
      <c r="I75">
        <v>2.6335000000000001E-2</v>
      </c>
      <c r="J75">
        <v>0.13248799999999999</v>
      </c>
      <c r="K75">
        <v>0.242177</v>
      </c>
    </row>
    <row r="76" spans="1:11">
      <c r="A76" t="s">
        <v>82</v>
      </c>
      <c r="B76">
        <v>8192</v>
      </c>
      <c r="D76">
        <v>2</v>
      </c>
      <c r="E76">
        <v>448</v>
      </c>
      <c r="F76">
        <v>896</v>
      </c>
      <c r="G76">
        <v>2.3389E-2</v>
      </c>
      <c r="H76">
        <v>1.5942999999999999E-2</v>
      </c>
      <c r="I76">
        <v>8.7745000000000004E-2</v>
      </c>
      <c r="J76">
        <v>0.26792899999999997</v>
      </c>
      <c r="K76">
        <v>0.42370099999999999</v>
      </c>
    </row>
    <row r="77" spans="1:11">
      <c r="A77" t="s">
        <v>83</v>
      </c>
      <c r="B77">
        <v>2048</v>
      </c>
      <c r="D77">
        <v>2</v>
      </c>
      <c r="E77">
        <v>896</v>
      </c>
      <c r="F77">
        <v>1792</v>
      </c>
      <c r="G77">
        <v>2.5847999999999999E-2</v>
      </c>
      <c r="H77">
        <v>1.8131999999999999E-2</v>
      </c>
      <c r="I77">
        <v>5.4937E-2</v>
      </c>
      <c r="J77">
        <v>5.5988999999999997E-2</v>
      </c>
      <c r="K77">
        <v>0.20521</v>
      </c>
    </row>
    <row r="78" spans="1:11">
      <c r="A78" t="s">
        <v>84</v>
      </c>
      <c r="B78">
        <v>4096</v>
      </c>
      <c r="D78">
        <v>2</v>
      </c>
      <c r="E78">
        <v>896</v>
      </c>
      <c r="F78">
        <v>1792</v>
      </c>
      <c r="G78">
        <v>2.5517999999999999E-2</v>
      </c>
      <c r="H78">
        <v>1.7859E-2</v>
      </c>
      <c r="I78">
        <v>3.3205999999999999E-2</v>
      </c>
      <c r="J78">
        <v>8.2116999999999996E-2</v>
      </c>
      <c r="K78">
        <v>0.20488700000000001</v>
      </c>
    </row>
    <row r="79" spans="1:11">
      <c r="A79" t="s">
        <v>85</v>
      </c>
      <c r="B79">
        <v>8192</v>
      </c>
      <c r="D79">
        <v>2</v>
      </c>
      <c r="E79">
        <v>896</v>
      </c>
      <c r="F79">
        <v>1792</v>
      </c>
      <c r="G79">
        <v>2.4437E-2</v>
      </c>
      <c r="H79">
        <v>1.7930999999999999E-2</v>
      </c>
      <c r="I79">
        <v>4.9890999999999998E-2</v>
      </c>
      <c r="J79">
        <v>0.13675200000000001</v>
      </c>
      <c r="K79">
        <v>0.261826</v>
      </c>
    </row>
    <row r="80" spans="1:11">
      <c r="A80" t="s">
        <v>86</v>
      </c>
      <c r="B80">
        <v>2048</v>
      </c>
      <c r="D80">
        <v>2</v>
      </c>
      <c r="E80">
        <v>1792</v>
      </c>
      <c r="F80">
        <v>3584</v>
      </c>
      <c r="G80">
        <v>2.3212E-2</v>
      </c>
      <c r="H80">
        <v>2.0014000000000001E-2</v>
      </c>
      <c r="I80">
        <v>6.1615999999999997E-2</v>
      </c>
      <c r="J80">
        <v>2.5690999999999999E-2</v>
      </c>
      <c r="K80">
        <v>0.17902599999999999</v>
      </c>
    </row>
    <row r="81" spans="1:11">
      <c r="A81" t="s">
        <v>87</v>
      </c>
      <c r="B81">
        <v>4096</v>
      </c>
      <c r="D81">
        <v>2</v>
      </c>
      <c r="E81">
        <v>1792</v>
      </c>
      <c r="F81">
        <v>3584</v>
      </c>
      <c r="G81">
        <v>2.3813000000000001E-2</v>
      </c>
      <c r="H81">
        <v>1.9205E-2</v>
      </c>
      <c r="I81">
        <v>7.5440999999999994E-2</v>
      </c>
      <c r="J81">
        <v>5.3010000000000002E-2</v>
      </c>
      <c r="K81">
        <v>0.23813599999999999</v>
      </c>
    </row>
    <row r="82" spans="1:11">
      <c r="A82" t="s">
        <v>88</v>
      </c>
      <c r="B82">
        <v>8192</v>
      </c>
      <c r="D82">
        <v>2</v>
      </c>
      <c r="E82">
        <v>1792</v>
      </c>
      <c r="F82">
        <v>3584</v>
      </c>
      <c r="G82">
        <v>2.5163000000000001E-2</v>
      </c>
      <c r="H82">
        <v>2.0171999999999999E-2</v>
      </c>
      <c r="I82">
        <v>0.115546</v>
      </c>
      <c r="J82">
        <v>8.2128000000000007E-2</v>
      </c>
      <c r="K82">
        <v>0.29167599999999999</v>
      </c>
    </row>
    <row r="83" spans="1:11">
      <c r="A83" t="s">
        <v>89</v>
      </c>
      <c r="B83">
        <v>2048</v>
      </c>
      <c r="D83">
        <v>4</v>
      </c>
      <c r="E83">
        <v>1</v>
      </c>
      <c r="F83">
        <v>4</v>
      </c>
      <c r="G83">
        <v>1.2911000000000001E-2</v>
      </c>
      <c r="H83">
        <v>2.5000000000000001E-5</v>
      </c>
      <c r="I83">
        <v>3.107E-3</v>
      </c>
      <c r="J83">
        <v>7.7580460000000002</v>
      </c>
      <c r="K83">
        <v>7.921278</v>
      </c>
    </row>
    <row r="84" spans="1:11">
      <c r="A84" t="s">
        <v>90</v>
      </c>
      <c r="B84">
        <v>4096</v>
      </c>
      <c r="D84">
        <v>4</v>
      </c>
      <c r="E84">
        <v>1</v>
      </c>
      <c r="F84">
        <v>4</v>
      </c>
      <c r="G84">
        <v>1.3261E-2</v>
      </c>
      <c r="H84">
        <v>3.1000000000000001E-5</v>
      </c>
      <c r="I84">
        <v>3.117E-3</v>
      </c>
      <c r="J84">
        <v>15.396915</v>
      </c>
      <c r="K84">
        <v>15.622629999999999</v>
      </c>
    </row>
    <row r="85" spans="1:11">
      <c r="A85" t="s">
        <v>91</v>
      </c>
      <c r="B85">
        <v>8192</v>
      </c>
      <c r="D85">
        <v>4</v>
      </c>
      <c r="E85">
        <v>1</v>
      </c>
      <c r="F85">
        <v>4</v>
      </c>
      <c r="G85">
        <v>1.3518000000000001E-2</v>
      </c>
      <c r="H85">
        <v>3.1000000000000001E-5</v>
      </c>
      <c r="I85">
        <v>3.163E-3</v>
      </c>
      <c r="J85">
        <v>30.635145999999999</v>
      </c>
      <c r="K85">
        <v>31.389771</v>
      </c>
    </row>
    <row r="86" spans="1:11">
      <c r="A86" t="s">
        <v>92</v>
      </c>
      <c r="B86">
        <v>2048</v>
      </c>
      <c r="D86">
        <v>4</v>
      </c>
      <c r="E86">
        <v>2</v>
      </c>
      <c r="F86">
        <v>8</v>
      </c>
      <c r="G86">
        <v>1.5935999999999999E-2</v>
      </c>
      <c r="H86">
        <v>1.6559999999999999E-3</v>
      </c>
      <c r="I86">
        <v>5.0569999999999999E-3</v>
      </c>
      <c r="J86">
        <v>4.400328</v>
      </c>
      <c r="K86">
        <v>4.7186139999999996</v>
      </c>
    </row>
    <row r="87" spans="1:11">
      <c r="A87" t="s">
        <v>93</v>
      </c>
      <c r="B87">
        <v>4096</v>
      </c>
      <c r="D87">
        <v>4</v>
      </c>
      <c r="E87">
        <v>2</v>
      </c>
      <c r="F87">
        <v>8</v>
      </c>
      <c r="G87">
        <v>1.4507000000000001E-2</v>
      </c>
      <c r="H87">
        <v>1.6980000000000001E-3</v>
      </c>
      <c r="I87">
        <v>5.3969999999999999E-3</v>
      </c>
      <c r="J87">
        <v>8.9167989999999993</v>
      </c>
      <c r="K87">
        <v>9.1666369999999997</v>
      </c>
    </row>
    <row r="88" spans="1:11">
      <c r="A88" t="s">
        <v>94</v>
      </c>
      <c r="B88">
        <v>8192</v>
      </c>
      <c r="D88">
        <v>4</v>
      </c>
      <c r="E88">
        <v>2</v>
      </c>
      <c r="F88">
        <v>8</v>
      </c>
      <c r="G88">
        <v>1.5022000000000001E-2</v>
      </c>
      <c r="H88">
        <v>1.6199999999999999E-3</v>
      </c>
      <c r="I88">
        <v>3.643E-3</v>
      </c>
      <c r="J88">
        <v>17.849377</v>
      </c>
      <c r="K88">
        <v>18.459230999999999</v>
      </c>
    </row>
    <row r="89" spans="1:11">
      <c r="A89" t="s">
        <v>95</v>
      </c>
      <c r="B89">
        <v>2048</v>
      </c>
      <c r="D89">
        <v>4</v>
      </c>
      <c r="E89">
        <v>4</v>
      </c>
      <c r="F89">
        <v>16</v>
      </c>
      <c r="G89">
        <v>1.7215999999999999E-2</v>
      </c>
      <c r="H89">
        <v>3.0539999999999999E-3</v>
      </c>
      <c r="I89">
        <v>2.0485E-2</v>
      </c>
      <c r="J89">
        <v>2.2785319999999998</v>
      </c>
      <c r="K89">
        <v>2.4755820000000002</v>
      </c>
    </row>
    <row r="90" spans="1:11">
      <c r="A90" t="s">
        <v>96</v>
      </c>
      <c r="B90">
        <v>4096</v>
      </c>
      <c r="D90">
        <v>4</v>
      </c>
      <c r="E90">
        <v>4</v>
      </c>
      <c r="F90">
        <v>16</v>
      </c>
      <c r="G90">
        <v>1.6761999999999999E-2</v>
      </c>
      <c r="H90">
        <v>2.9979999999999998E-3</v>
      </c>
      <c r="I90">
        <v>1.6194E-2</v>
      </c>
      <c r="J90">
        <v>4.5678609999999997</v>
      </c>
      <c r="K90">
        <v>4.8450220000000002</v>
      </c>
    </row>
    <row r="91" spans="1:11">
      <c r="A91" t="s">
        <v>97</v>
      </c>
      <c r="B91">
        <v>8192</v>
      </c>
      <c r="D91">
        <v>4</v>
      </c>
      <c r="E91">
        <v>4</v>
      </c>
      <c r="F91">
        <v>16</v>
      </c>
      <c r="G91">
        <v>1.5520000000000001E-2</v>
      </c>
      <c r="H91">
        <v>2.9689999999999999E-3</v>
      </c>
      <c r="I91">
        <v>6.6767000000000007E-2</v>
      </c>
      <c r="J91">
        <v>9.0608459999999997</v>
      </c>
      <c r="K91">
        <v>9.6133199999999999</v>
      </c>
    </row>
    <row r="92" spans="1:11">
      <c r="A92" t="s">
        <v>98</v>
      </c>
      <c r="B92">
        <v>2048</v>
      </c>
      <c r="D92">
        <v>4</v>
      </c>
      <c r="E92">
        <v>8</v>
      </c>
      <c r="F92">
        <v>32</v>
      </c>
      <c r="G92">
        <v>1.7562000000000001E-2</v>
      </c>
      <c r="H92">
        <v>1.513E-3</v>
      </c>
      <c r="I92">
        <v>2.2898000000000002E-2</v>
      </c>
      <c r="J92">
        <v>1.1667289999999999</v>
      </c>
      <c r="K92">
        <v>1.2931509999999999</v>
      </c>
    </row>
    <row r="93" spans="1:11">
      <c r="A93" t="s">
        <v>99</v>
      </c>
      <c r="B93">
        <v>4096</v>
      </c>
      <c r="D93">
        <v>4</v>
      </c>
      <c r="E93">
        <v>8</v>
      </c>
      <c r="F93">
        <v>32</v>
      </c>
      <c r="G93">
        <v>1.5406E-2</v>
      </c>
      <c r="H93">
        <v>1.5529999999999999E-3</v>
      </c>
      <c r="I93">
        <v>3.9084000000000001E-2</v>
      </c>
      <c r="J93">
        <v>2.2763270000000002</v>
      </c>
      <c r="K93">
        <v>2.478094</v>
      </c>
    </row>
    <row r="94" spans="1:11">
      <c r="A94" t="s">
        <v>100</v>
      </c>
      <c r="B94">
        <v>8192</v>
      </c>
      <c r="D94">
        <v>4</v>
      </c>
      <c r="E94">
        <v>8</v>
      </c>
      <c r="F94">
        <v>32</v>
      </c>
      <c r="G94">
        <v>1.5406E-2</v>
      </c>
      <c r="H94">
        <v>1.557E-3</v>
      </c>
      <c r="I94">
        <v>0.11443399999999999</v>
      </c>
      <c r="J94">
        <v>4.4693899999999998</v>
      </c>
      <c r="K94">
        <v>4.8824889999999996</v>
      </c>
    </row>
    <row r="95" spans="1:11">
      <c r="A95" t="s">
        <v>101</v>
      </c>
      <c r="B95">
        <v>2048</v>
      </c>
      <c r="D95">
        <v>4</v>
      </c>
      <c r="E95">
        <v>14</v>
      </c>
      <c r="F95">
        <v>56</v>
      </c>
      <c r="G95">
        <v>2.3028E-2</v>
      </c>
      <c r="H95">
        <v>1.596E-3</v>
      </c>
      <c r="I95">
        <v>9.5354999999999995E-2</v>
      </c>
      <c r="J95">
        <v>0.93826299999999996</v>
      </c>
      <c r="K95">
        <v>1.11842</v>
      </c>
    </row>
    <row r="96" spans="1:11">
      <c r="A96" t="s">
        <v>102</v>
      </c>
      <c r="B96">
        <v>4096</v>
      </c>
      <c r="D96">
        <v>4</v>
      </c>
      <c r="E96">
        <v>14</v>
      </c>
      <c r="F96">
        <v>56</v>
      </c>
      <c r="G96">
        <v>2.2317E-2</v>
      </c>
      <c r="H96">
        <v>1.523E-3</v>
      </c>
      <c r="I96">
        <v>5.8946999999999999E-2</v>
      </c>
      <c r="J96">
        <v>1.844392</v>
      </c>
      <c r="K96">
        <v>2.0011079999999999</v>
      </c>
    </row>
    <row r="97" spans="1:11">
      <c r="A97" t="s">
        <v>103</v>
      </c>
      <c r="B97">
        <v>8192</v>
      </c>
      <c r="D97">
        <v>4</v>
      </c>
      <c r="E97">
        <v>14</v>
      </c>
      <c r="F97">
        <v>56</v>
      </c>
      <c r="G97">
        <v>2.1415E-2</v>
      </c>
      <c r="H97">
        <v>1.516E-3</v>
      </c>
      <c r="I97">
        <v>0.105515</v>
      </c>
      <c r="J97">
        <v>3.7396720000000001</v>
      </c>
      <c r="K97">
        <v>4.2524829999999998</v>
      </c>
    </row>
    <row r="98" spans="1:11">
      <c r="A98" t="s">
        <v>104</v>
      </c>
      <c r="B98">
        <v>2048</v>
      </c>
      <c r="D98">
        <v>4</v>
      </c>
      <c r="E98">
        <v>28</v>
      </c>
      <c r="F98">
        <v>112</v>
      </c>
      <c r="G98">
        <v>2.2179000000000001E-2</v>
      </c>
      <c r="H98">
        <v>1.5709999999999999E-3</v>
      </c>
      <c r="I98">
        <v>4.2088E-2</v>
      </c>
      <c r="J98">
        <v>0.479325</v>
      </c>
      <c r="K98">
        <v>0.62009800000000004</v>
      </c>
    </row>
    <row r="99" spans="1:11">
      <c r="A99" t="s">
        <v>105</v>
      </c>
      <c r="B99">
        <v>4096</v>
      </c>
      <c r="D99">
        <v>4</v>
      </c>
      <c r="E99">
        <v>28</v>
      </c>
      <c r="F99">
        <v>112</v>
      </c>
      <c r="G99">
        <v>2.1578E-2</v>
      </c>
      <c r="H99">
        <v>1.48E-3</v>
      </c>
      <c r="I99">
        <v>0.14006299999999999</v>
      </c>
      <c r="J99">
        <v>0.92278400000000005</v>
      </c>
      <c r="K99">
        <v>1.1557740000000001</v>
      </c>
    </row>
    <row r="100" spans="1:11">
      <c r="A100" t="s">
        <v>106</v>
      </c>
      <c r="B100">
        <v>8192</v>
      </c>
      <c r="D100">
        <v>4</v>
      </c>
      <c r="E100">
        <v>28</v>
      </c>
      <c r="F100">
        <v>112</v>
      </c>
      <c r="G100">
        <v>2.1975999999999999E-2</v>
      </c>
      <c r="H100">
        <v>1.464E-3</v>
      </c>
      <c r="I100">
        <v>0.25980799999999998</v>
      </c>
      <c r="J100">
        <v>1.9006400000000001</v>
      </c>
      <c r="K100">
        <v>2.2673239999999999</v>
      </c>
    </row>
    <row r="101" spans="1:11">
      <c r="A101" t="s">
        <v>107</v>
      </c>
      <c r="B101">
        <v>2048</v>
      </c>
      <c r="D101">
        <v>4</v>
      </c>
      <c r="E101">
        <v>56</v>
      </c>
      <c r="F101">
        <v>224</v>
      </c>
      <c r="G101">
        <v>2.3585999999999999E-2</v>
      </c>
      <c r="H101">
        <v>1.635E-3</v>
      </c>
      <c r="I101">
        <v>6.8758E-2</v>
      </c>
      <c r="J101">
        <v>0.26042300000000002</v>
      </c>
      <c r="K101">
        <v>0.39476499999999998</v>
      </c>
    </row>
    <row r="102" spans="1:11">
      <c r="A102" t="s">
        <v>108</v>
      </c>
      <c r="B102">
        <v>4096</v>
      </c>
      <c r="D102">
        <v>4</v>
      </c>
      <c r="E102">
        <v>56</v>
      </c>
      <c r="F102">
        <v>224</v>
      </c>
      <c r="G102">
        <v>2.2953999999999999E-2</v>
      </c>
      <c r="H102">
        <v>1.5349999999999999E-3</v>
      </c>
      <c r="I102">
        <v>0.10839600000000001</v>
      </c>
      <c r="J102">
        <v>0.48196299999999997</v>
      </c>
      <c r="K102">
        <v>0.67619499999999999</v>
      </c>
    </row>
    <row r="103" spans="1:11">
      <c r="A103" t="s">
        <v>109</v>
      </c>
      <c r="B103">
        <v>8192</v>
      </c>
      <c r="D103">
        <v>4</v>
      </c>
      <c r="E103">
        <v>56</v>
      </c>
      <c r="F103">
        <v>224</v>
      </c>
      <c r="G103">
        <v>2.2759999999999999E-2</v>
      </c>
      <c r="H103">
        <v>1.4450000000000001E-3</v>
      </c>
      <c r="I103">
        <v>0.126633</v>
      </c>
      <c r="J103">
        <v>0.95995200000000003</v>
      </c>
      <c r="K103">
        <v>1.1738029999999999</v>
      </c>
    </row>
    <row r="104" spans="1:11">
      <c r="A104" t="s">
        <v>110</v>
      </c>
      <c r="B104">
        <v>2048</v>
      </c>
      <c r="D104">
        <v>4</v>
      </c>
      <c r="E104">
        <v>112</v>
      </c>
      <c r="F104">
        <v>448</v>
      </c>
      <c r="G104">
        <v>2.4388E-2</v>
      </c>
      <c r="H104">
        <v>1.593E-3</v>
      </c>
      <c r="I104">
        <v>7.2112999999999997E-2</v>
      </c>
      <c r="J104">
        <v>0.13239699999999999</v>
      </c>
      <c r="K104">
        <v>0.27702100000000002</v>
      </c>
    </row>
    <row r="105" spans="1:11">
      <c r="A105" t="s">
        <v>111</v>
      </c>
      <c r="B105">
        <v>4096</v>
      </c>
      <c r="D105">
        <v>4</v>
      </c>
      <c r="E105">
        <v>112</v>
      </c>
      <c r="F105">
        <v>448</v>
      </c>
      <c r="G105">
        <v>2.3335999999999999E-2</v>
      </c>
      <c r="H105">
        <v>1.5399999999999999E-3</v>
      </c>
      <c r="I105">
        <v>6.5322000000000005E-2</v>
      </c>
      <c r="J105">
        <v>0.25895499999999999</v>
      </c>
      <c r="K105">
        <v>0.397534</v>
      </c>
    </row>
    <row r="106" spans="1:11">
      <c r="A106" t="s">
        <v>112</v>
      </c>
      <c r="B106">
        <v>8192</v>
      </c>
      <c r="D106">
        <v>4</v>
      </c>
      <c r="E106">
        <v>112</v>
      </c>
      <c r="F106">
        <v>448</v>
      </c>
      <c r="G106">
        <v>2.2414E-2</v>
      </c>
      <c r="H106">
        <v>1.562E-3</v>
      </c>
      <c r="I106">
        <v>0.11539000000000001</v>
      </c>
      <c r="J106">
        <v>0.47768300000000002</v>
      </c>
      <c r="K106">
        <v>0.68987200000000004</v>
      </c>
    </row>
    <row r="107" spans="1:11">
      <c r="A107" t="s">
        <v>113</v>
      </c>
      <c r="B107">
        <v>2048</v>
      </c>
      <c r="D107">
        <v>4</v>
      </c>
      <c r="E107">
        <v>224</v>
      </c>
      <c r="F107">
        <v>896</v>
      </c>
      <c r="G107">
        <v>2.6124999999999999E-2</v>
      </c>
      <c r="H107">
        <v>1.5510000000000001E-3</v>
      </c>
      <c r="I107">
        <v>8.3559999999999995E-2</v>
      </c>
      <c r="J107">
        <v>8.3428000000000002E-2</v>
      </c>
      <c r="K107">
        <v>0.236235</v>
      </c>
    </row>
    <row r="108" spans="1:11">
      <c r="A108" t="s">
        <v>114</v>
      </c>
      <c r="B108">
        <v>4096</v>
      </c>
      <c r="D108">
        <v>4</v>
      </c>
      <c r="E108">
        <v>224</v>
      </c>
      <c r="F108">
        <v>896</v>
      </c>
      <c r="G108">
        <v>2.3303000000000001E-2</v>
      </c>
      <c r="H108">
        <v>1.5709999999999999E-3</v>
      </c>
      <c r="I108">
        <v>7.3719000000000007E-2</v>
      </c>
      <c r="J108">
        <v>0.13320399999999999</v>
      </c>
      <c r="K108">
        <v>0.27236700000000003</v>
      </c>
    </row>
    <row r="109" spans="1:11">
      <c r="A109" t="s">
        <v>115</v>
      </c>
      <c r="B109">
        <v>8192</v>
      </c>
      <c r="D109">
        <v>4</v>
      </c>
      <c r="E109">
        <v>224</v>
      </c>
      <c r="F109">
        <v>896</v>
      </c>
      <c r="G109">
        <v>2.3852000000000002E-2</v>
      </c>
      <c r="H109">
        <v>1.531E-3</v>
      </c>
      <c r="I109">
        <v>0.101171</v>
      </c>
      <c r="J109">
        <v>0.26027800000000001</v>
      </c>
      <c r="K109">
        <v>0.43285800000000002</v>
      </c>
    </row>
    <row r="110" spans="1:11">
      <c r="A110" t="s">
        <v>116</v>
      </c>
      <c r="B110">
        <v>2048</v>
      </c>
      <c r="D110">
        <v>4</v>
      </c>
      <c r="E110">
        <v>448</v>
      </c>
      <c r="F110">
        <v>1792</v>
      </c>
      <c r="G110">
        <v>2.5347000000000001E-2</v>
      </c>
      <c r="H110">
        <v>1.5299999999999999E-3</v>
      </c>
      <c r="I110">
        <v>0.109288</v>
      </c>
      <c r="J110">
        <v>5.6526E-2</v>
      </c>
      <c r="K110">
        <v>0.236711</v>
      </c>
    </row>
    <row r="111" spans="1:11">
      <c r="A111" t="s">
        <v>117</v>
      </c>
      <c r="B111">
        <v>4096</v>
      </c>
      <c r="D111">
        <v>4</v>
      </c>
      <c r="E111">
        <v>448</v>
      </c>
      <c r="F111">
        <v>1792</v>
      </c>
      <c r="G111">
        <v>2.2720000000000001E-2</v>
      </c>
      <c r="H111">
        <v>1.65E-3</v>
      </c>
      <c r="I111">
        <v>0.101246</v>
      </c>
      <c r="J111">
        <v>8.0611000000000002E-2</v>
      </c>
      <c r="K111">
        <v>0.25048199999999998</v>
      </c>
    </row>
    <row r="112" spans="1:11">
      <c r="A112" t="s">
        <v>118</v>
      </c>
      <c r="B112">
        <v>8192</v>
      </c>
      <c r="D112">
        <v>4</v>
      </c>
      <c r="E112">
        <v>448</v>
      </c>
      <c r="F112">
        <v>1792</v>
      </c>
      <c r="G112">
        <v>2.3993E-2</v>
      </c>
      <c r="H112">
        <v>1.519E-3</v>
      </c>
      <c r="I112">
        <v>0.12148</v>
      </c>
      <c r="J112">
        <v>0.12992999999999999</v>
      </c>
      <c r="K112">
        <v>0.32942399999999999</v>
      </c>
    </row>
    <row r="113" spans="1:22">
      <c r="A113" t="s">
        <v>119</v>
      </c>
      <c r="B113">
        <v>2048</v>
      </c>
      <c r="D113">
        <v>4</v>
      </c>
      <c r="E113">
        <v>896</v>
      </c>
      <c r="F113">
        <v>3584</v>
      </c>
      <c r="G113">
        <v>2.5392999999999999E-2</v>
      </c>
      <c r="H113">
        <v>1.482E-3</v>
      </c>
      <c r="I113">
        <v>0.185944</v>
      </c>
      <c r="J113">
        <v>2.7015000000000001E-2</v>
      </c>
      <c r="K113">
        <v>0.29919800000000002</v>
      </c>
    </row>
    <row r="114" spans="1:22">
      <c r="A114" t="s">
        <v>120</v>
      </c>
      <c r="B114">
        <v>4096</v>
      </c>
      <c r="D114">
        <v>4</v>
      </c>
      <c r="E114">
        <v>896</v>
      </c>
      <c r="F114">
        <v>3584</v>
      </c>
      <c r="G114">
        <v>2.3105000000000001E-2</v>
      </c>
      <c r="H114">
        <v>1.4430000000000001E-3</v>
      </c>
      <c r="I114">
        <v>0.19936200000000001</v>
      </c>
      <c r="J114">
        <v>5.2939E-2</v>
      </c>
      <c r="K114">
        <v>0.3407</v>
      </c>
      <c r="P114" t="s">
        <v>121</v>
      </c>
    </row>
    <row r="115" spans="1:22">
      <c r="A115" t="s">
        <v>122</v>
      </c>
      <c r="B115">
        <v>8192</v>
      </c>
      <c r="D115">
        <v>4</v>
      </c>
      <c r="E115">
        <v>896</v>
      </c>
      <c r="F115">
        <v>3584</v>
      </c>
      <c r="G115">
        <v>2.4527E-2</v>
      </c>
      <c r="H115">
        <v>1.485E-3</v>
      </c>
      <c r="I115">
        <v>0.19644400000000001</v>
      </c>
      <c r="J115">
        <v>7.8866000000000006E-2</v>
      </c>
      <c r="K115">
        <v>0.34187600000000001</v>
      </c>
      <c r="O115" s="4" t="s">
        <v>123</v>
      </c>
    </row>
    <row r="116" spans="1:22">
      <c r="A116" s="2" t="s">
        <v>4</v>
      </c>
      <c r="B116" s="3" t="s">
        <v>5</v>
      </c>
      <c r="C116" s="3" t="s">
        <v>124</v>
      </c>
      <c r="D116" s="3" t="s">
        <v>6</v>
      </c>
      <c r="E116" s="3" t="s">
        <v>7</v>
      </c>
      <c r="F116" s="3" t="s">
        <v>8</v>
      </c>
      <c r="G116" s="3" t="s">
        <v>9</v>
      </c>
      <c r="H116" s="3" t="s">
        <v>10</v>
      </c>
      <c r="I116" s="3" t="s">
        <v>11</v>
      </c>
      <c r="J116" s="3" t="s">
        <v>12</v>
      </c>
      <c r="K116" s="3" t="s">
        <v>13</v>
      </c>
      <c r="L116" s="3" t="s">
        <v>125</v>
      </c>
      <c r="M116" s="3" t="s">
        <v>126</v>
      </c>
      <c r="N116" s="3"/>
      <c r="O116" s="3" t="str">
        <f t="shared" ref="O116:O124" si="0">G116</f>
        <v>rexi_preproc</v>
      </c>
      <c r="P116" s="3" t="str">
        <f t="shared" ref="P116:P124" si="1">H116</f>
        <v>rexi_broadcast</v>
      </c>
      <c r="Q116" s="3"/>
      <c r="R116" s="3" t="str">
        <f t="shared" ref="R116:R124" si="2">I116</f>
        <v>rexi_reduce</v>
      </c>
      <c r="S116" s="3"/>
      <c r="T116" s="3" t="str">
        <f t="shared" ref="T116:T124" si="3">J116</f>
        <v>rexi_solver</v>
      </c>
      <c r="V116" t="s">
        <v>127</v>
      </c>
    </row>
    <row r="117" spans="1:22">
      <c r="A117" t="s">
        <v>128</v>
      </c>
      <c r="B117">
        <v>2048</v>
      </c>
      <c r="C117">
        <f t="shared" ref="C117:C128" si="4">B117+11+1</f>
        <v>2060</v>
      </c>
      <c r="D117">
        <v>14</v>
      </c>
      <c r="E117">
        <v>1</v>
      </c>
      <c r="F117">
        <v>14</v>
      </c>
      <c r="G117">
        <v>2.2950000000000002E-2</v>
      </c>
      <c r="H117">
        <v>3.6999999999999998E-5</v>
      </c>
      <c r="I117">
        <v>9.4990000000000005E-3</v>
      </c>
      <c r="J117">
        <v>3.9321769999999998</v>
      </c>
      <c r="K117">
        <v>3.9971709999999998</v>
      </c>
      <c r="L117">
        <f t="shared" ref="L117:L124" si="5">SUM(G117:J117)</f>
        <v>3.9646629999999998</v>
      </c>
      <c r="M117">
        <f>$O$159+$Q$159*LOG(F117)+$S$159*LOG(F117)+$U$159*C117/MIN(F117,_xlfn.CEILING.MATH(C117/F117)*F117)</f>
        <v>5.4517645158496428</v>
      </c>
      <c r="O117" s="4">
        <f t="shared" si="0"/>
        <v>2.2950000000000002E-2</v>
      </c>
      <c r="P117" s="4">
        <f t="shared" si="1"/>
        <v>3.6999999999999998E-5</v>
      </c>
      <c r="Q117" s="4">
        <f t="shared" ref="Q117:Q124" si="6">P117/LOG(F117)</f>
        <v>3.2282606173318768E-5</v>
      </c>
      <c r="R117" s="4">
        <f t="shared" si="2"/>
        <v>9.4990000000000005E-3</v>
      </c>
      <c r="S117" s="4">
        <f t="shared" ref="S117:S124" si="7">R117/LOG(F117)</f>
        <v>8.2879047578474328E-3</v>
      </c>
      <c r="T117" s="4">
        <f t="shared" si="3"/>
        <v>3.9321769999999998</v>
      </c>
      <c r="U117" s="4">
        <f t="shared" ref="U117:U124" si="8">T117/C117*MIN(F117,_xlfn.CEILING.MATH(C117/F117)*F117)</f>
        <v>2.6723533009708735E-2</v>
      </c>
      <c r="V117">
        <f t="shared" ref="V117:V124" si="9">1/L117</f>
        <v>0.25222824739454525</v>
      </c>
    </row>
    <row r="118" spans="1:22">
      <c r="A118" t="s">
        <v>129</v>
      </c>
      <c r="B118">
        <v>2048</v>
      </c>
      <c r="C118">
        <f t="shared" si="4"/>
        <v>2060</v>
      </c>
      <c r="D118">
        <v>14</v>
      </c>
      <c r="E118">
        <v>2</v>
      </c>
      <c r="F118">
        <v>28</v>
      </c>
      <c r="G118">
        <v>3.9040999999999999E-2</v>
      </c>
      <c r="H118">
        <v>1.9789999999999999E-3</v>
      </c>
      <c r="I118">
        <v>9.7000000000000003E-3</v>
      </c>
      <c r="J118">
        <v>2.3263950000000002</v>
      </c>
      <c r="K118">
        <v>2.5787800000000001</v>
      </c>
      <c r="L118">
        <f t="shared" si="5"/>
        <v>2.3771150000000003</v>
      </c>
      <c r="M118">
        <f>$O$159+$Q$159*LOG(F118)+$S$159*LOG(F118)+$U$159*C118/MIN(F118,_xlfn.CEILING.MATH(C118/F118)*F118)</f>
        <v>2.7597857373026882</v>
      </c>
      <c r="O118" s="4">
        <f t="shared" si="0"/>
        <v>3.9040999999999999E-2</v>
      </c>
      <c r="P118" s="4">
        <f t="shared" si="1"/>
        <v>1.9789999999999999E-3</v>
      </c>
      <c r="Q118" s="4">
        <f t="shared" si="6"/>
        <v>1.3675078720770423E-3</v>
      </c>
      <c r="R118" s="4">
        <f t="shared" si="2"/>
        <v>9.7000000000000003E-3</v>
      </c>
      <c r="S118" s="4">
        <f t="shared" si="7"/>
        <v>6.7027925008323963E-3</v>
      </c>
      <c r="T118" s="4">
        <f t="shared" si="3"/>
        <v>2.3263950000000002</v>
      </c>
      <c r="U118" s="4">
        <f t="shared" si="8"/>
        <v>3.1620902912621367E-2</v>
      </c>
      <c r="V118">
        <f t="shared" si="9"/>
        <v>0.42067800674346839</v>
      </c>
    </row>
    <row r="119" spans="1:22">
      <c r="A119" t="s">
        <v>130</v>
      </c>
      <c r="B119">
        <v>2048</v>
      </c>
      <c r="C119">
        <f t="shared" si="4"/>
        <v>2060</v>
      </c>
      <c r="D119">
        <v>14</v>
      </c>
      <c r="E119">
        <v>4</v>
      </c>
      <c r="F119">
        <v>56</v>
      </c>
      <c r="G119">
        <v>3.8031000000000002E-2</v>
      </c>
      <c r="H119">
        <v>5.2110000000000004E-3</v>
      </c>
      <c r="I119">
        <v>1.4760000000000001E-2</v>
      </c>
      <c r="J119">
        <v>1.172461</v>
      </c>
      <c r="K119">
        <v>1.3333429999999999</v>
      </c>
      <c r="L119">
        <f t="shared" si="5"/>
        <v>1.2304630000000001</v>
      </c>
      <c r="M119">
        <f>$O$159+$Q$159*LOG(F119)+$S$159*LOG(F119)+$U$159*C119/MIN(F119,_xlfn.CEILING.MATH(C119/F119)*F119)</f>
        <v>1.416262219663067</v>
      </c>
      <c r="O119" s="4">
        <f t="shared" si="0"/>
        <v>3.8031000000000002E-2</v>
      </c>
      <c r="P119" s="4">
        <f t="shared" si="1"/>
        <v>5.2110000000000004E-3</v>
      </c>
      <c r="Q119" s="4">
        <f t="shared" si="6"/>
        <v>2.9808006458686941E-3</v>
      </c>
      <c r="R119" s="4">
        <f t="shared" si="2"/>
        <v>1.4760000000000001E-2</v>
      </c>
      <c r="S119" s="4">
        <f t="shared" si="7"/>
        <v>8.4430277361393063E-3</v>
      </c>
      <c r="T119" s="4">
        <f t="shared" si="3"/>
        <v>1.172461</v>
      </c>
      <c r="U119" s="4">
        <f t="shared" si="8"/>
        <v>3.1872726213592231E-2</v>
      </c>
      <c r="V119">
        <f t="shared" si="9"/>
        <v>0.81270221046874225</v>
      </c>
    </row>
    <row r="120" spans="1:22">
      <c r="A120" t="s">
        <v>131</v>
      </c>
      <c r="B120">
        <v>2048</v>
      </c>
      <c r="C120">
        <f t="shared" si="4"/>
        <v>2060</v>
      </c>
      <c r="D120">
        <v>14</v>
      </c>
      <c r="E120">
        <v>8</v>
      </c>
      <c r="F120">
        <v>112</v>
      </c>
      <c r="G120">
        <v>3.8051000000000001E-2</v>
      </c>
      <c r="H120">
        <v>7.8449999999999995E-3</v>
      </c>
      <c r="I120">
        <v>1.7655000000000001E-2</v>
      </c>
      <c r="J120">
        <v>0.59512799999999999</v>
      </c>
      <c r="K120">
        <v>0.73085800000000001</v>
      </c>
      <c r="L120">
        <f t="shared" si="5"/>
        <v>0.65867900000000001</v>
      </c>
      <c r="M120">
        <f>$O$159+$Q$159*LOG(F120)+$S$159*LOG(F120)+$U$159*C120/MIN(F120,_xlfn.CEILING.MATH(C120/F120)*F120)</f>
        <v>0.7469663324771123</v>
      </c>
      <c r="O120" s="4">
        <f t="shared" si="0"/>
        <v>3.8051000000000001E-2</v>
      </c>
      <c r="P120" s="4">
        <f t="shared" si="1"/>
        <v>7.8449999999999995E-3</v>
      </c>
      <c r="Q120" s="4">
        <f t="shared" si="6"/>
        <v>3.8282895783718373E-3</v>
      </c>
      <c r="R120" s="4">
        <f t="shared" si="2"/>
        <v>1.7655000000000001E-2</v>
      </c>
      <c r="S120" s="4">
        <f t="shared" si="7"/>
        <v>8.6154815176742883E-3</v>
      </c>
      <c r="T120" s="4">
        <f t="shared" si="3"/>
        <v>0.59512799999999999</v>
      </c>
      <c r="U120" s="4">
        <f t="shared" si="8"/>
        <v>3.2356473786407769E-2</v>
      </c>
      <c r="V120">
        <f t="shared" si="9"/>
        <v>1.5181901958313533</v>
      </c>
    </row>
    <row r="121" spans="1:22">
      <c r="A121" t="s">
        <v>132</v>
      </c>
      <c r="B121">
        <v>2048</v>
      </c>
      <c r="C121">
        <f t="shared" si="4"/>
        <v>2060</v>
      </c>
      <c r="D121">
        <v>14</v>
      </c>
      <c r="E121">
        <v>14</v>
      </c>
      <c r="F121">
        <v>196</v>
      </c>
      <c r="G121">
        <v>3.8421999999999998E-2</v>
      </c>
      <c r="H121">
        <v>1.0572E-2</v>
      </c>
      <c r="I121">
        <v>2.334E-2</v>
      </c>
      <c r="J121">
        <v>0.35902600000000001</v>
      </c>
      <c r="K121">
        <v>0.48025000000000001</v>
      </c>
      <c r="L121">
        <f t="shared" si="5"/>
        <v>0.43136000000000002</v>
      </c>
      <c r="M121">
        <f>$O$159+$Q$159*LOG(F121)+$S$159*LOG(F121)+$U$159*C121/MIN(F121,_xlfn.CEILING.MATH(C121/F121)*F121)</f>
        <v>0.46199330091276714</v>
      </c>
      <c r="O121" s="4">
        <f t="shared" si="0"/>
        <v>3.8421999999999998E-2</v>
      </c>
      <c r="P121" s="4">
        <f t="shared" si="1"/>
        <v>1.0572E-2</v>
      </c>
      <c r="Q121" s="4">
        <f t="shared" si="6"/>
        <v>4.6120501684368386E-3</v>
      </c>
      <c r="R121" s="4">
        <f t="shared" si="2"/>
        <v>2.334E-2</v>
      </c>
      <c r="S121" s="4">
        <f t="shared" si="7"/>
        <v>1.018210848763865E-2</v>
      </c>
      <c r="T121" s="4">
        <f t="shared" si="3"/>
        <v>0.35902600000000001</v>
      </c>
      <c r="U121" s="4">
        <f t="shared" si="8"/>
        <v>3.4159755339805822E-2</v>
      </c>
      <c r="V121">
        <f t="shared" si="9"/>
        <v>2.3182492581602374</v>
      </c>
    </row>
    <row r="122" spans="1:22">
      <c r="A122" t="s">
        <v>133</v>
      </c>
      <c r="B122">
        <v>2048</v>
      </c>
      <c r="C122">
        <f t="shared" si="4"/>
        <v>2060</v>
      </c>
      <c r="D122">
        <v>14</v>
      </c>
      <c r="E122">
        <v>28</v>
      </c>
      <c r="F122">
        <v>392</v>
      </c>
      <c r="G122">
        <v>3.9858999999999999E-2</v>
      </c>
      <c r="H122">
        <v>1.328E-2</v>
      </c>
      <c r="I122">
        <v>2.4306000000000001E-2</v>
      </c>
      <c r="J122">
        <v>0.194993</v>
      </c>
      <c r="K122">
        <v>0.32233400000000001</v>
      </c>
      <c r="L122">
        <f t="shared" si="5"/>
        <v>0.27243800000000001</v>
      </c>
      <c r="M122">
        <f>$O$159+$Q$159*LOG(F122)+$S$159*LOG(F122)+$U$159*C122/MIN(F122,_xlfn.CEILING.MATH(C122/F122)*F122)</f>
        <v>0.27428857833657466</v>
      </c>
      <c r="O122" s="4">
        <f t="shared" si="0"/>
        <v>3.9858999999999999E-2</v>
      </c>
      <c r="P122" s="4">
        <f t="shared" si="1"/>
        <v>1.328E-2</v>
      </c>
      <c r="Q122" s="4">
        <f t="shared" si="6"/>
        <v>5.1209159563557092E-3</v>
      </c>
      <c r="R122" s="4">
        <f t="shared" si="2"/>
        <v>2.4306000000000001E-2</v>
      </c>
      <c r="S122" s="4">
        <f t="shared" si="7"/>
        <v>9.3726644002395994E-3</v>
      </c>
      <c r="T122" s="4">
        <f t="shared" si="3"/>
        <v>0.194993</v>
      </c>
      <c r="U122" s="4">
        <f t="shared" si="8"/>
        <v>3.7105464077669903E-2</v>
      </c>
      <c r="V122">
        <f t="shared" si="9"/>
        <v>3.6705599072082453</v>
      </c>
    </row>
    <row r="123" spans="1:22">
      <c r="A123" t="s">
        <v>134</v>
      </c>
      <c r="B123">
        <v>2048</v>
      </c>
      <c r="C123">
        <f t="shared" si="4"/>
        <v>2060</v>
      </c>
      <c r="D123">
        <v>14</v>
      </c>
      <c r="E123">
        <v>56</v>
      </c>
      <c r="F123">
        <v>784</v>
      </c>
      <c r="G123">
        <v>4.0141000000000003E-2</v>
      </c>
      <c r="H123">
        <v>1.5953999999999999E-2</v>
      </c>
      <c r="I123">
        <v>2.7956000000000002E-2</v>
      </c>
      <c r="J123">
        <v>9.7864999999999994E-2</v>
      </c>
      <c r="K123">
        <v>0.226991</v>
      </c>
      <c r="L123">
        <f t="shared" si="5"/>
        <v>0.18191600000000002</v>
      </c>
      <c r="M123">
        <f>$O$159+$Q$159*LOG(F123)+$S$159*LOG(F123)+$U$159*C123/MIN(F123,_xlfn.CEILING.MATH(C123/F123)*F123)</f>
        <v>0.1829020886823346</v>
      </c>
      <c r="O123" s="4">
        <f t="shared" si="0"/>
        <v>4.0141000000000003E-2</v>
      </c>
      <c r="P123" s="4">
        <f t="shared" si="1"/>
        <v>1.5953999999999999E-2</v>
      </c>
      <c r="Q123" s="4">
        <f t="shared" si="6"/>
        <v>5.5121830700144347E-3</v>
      </c>
      <c r="R123" s="4">
        <f t="shared" si="2"/>
        <v>2.7956000000000002E-2</v>
      </c>
      <c r="S123" s="4">
        <f t="shared" si="7"/>
        <v>9.6589312965603327E-3</v>
      </c>
      <c r="T123" s="4">
        <f t="shared" si="3"/>
        <v>9.7864999999999994E-2</v>
      </c>
      <c r="U123" s="4">
        <f t="shared" si="8"/>
        <v>3.7245708737864071E-2</v>
      </c>
      <c r="V123">
        <f t="shared" si="9"/>
        <v>5.4970425910859948</v>
      </c>
    </row>
    <row r="124" spans="1:22">
      <c r="A124" t="s">
        <v>135</v>
      </c>
      <c r="B124">
        <v>2048</v>
      </c>
      <c r="C124">
        <f t="shared" si="4"/>
        <v>2060</v>
      </c>
      <c r="D124">
        <v>14</v>
      </c>
      <c r="E124">
        <v>112</v>
      </c>
      <c r="F124">
        <v>1568</v>
      </c>
      <c r="G124">
        <v>3.8372999999999997E-2</v>
      </c>
      <c r="H124">
        <v>1.7132000000000001E-2</v>
      </c>
      <c r="I124">
        <v>2.7126999999999998E-2</v>
      </c>
      <c r="J124">
        <v>6.5414E-2</v>
      </c>
      <c r="K124">
        <v>0.19958000000000001</v>
      </c>
      <c r="L124">
        <f t="shared" si="5"/>
        <v>0.14804600000000001</v>
      </c>
      <c r="M124">
        <f>$O$159+$Q$159*LOG(F124)+$S$159*LOG(F124)+$U$159*C124/MIN(F124,_xlfn.CEILING.MATH(C124/F124)*F124)</f>
        <v>0.13967471548907073</v>
      </c>
      <c r="O124" s="4">
        <f t="shared" si="0"/>
        <v>3.8372999999999997E-2</v>
      </c>
      <c r="P124" s="4">
        <f t="shared" si="1"/>
        <v>1.7132000000000001E-2</v>
      </c>
      <c r="Q124" s="4">
        <f t="shared" si="6"/>
        <v>5.3615476030333406E-3</v>
      </c>
      <c r="R124" s="4">
        <f t="shared" si="2"/>
        <v>2.7126999999999998E-2</v>
      </c>
      <c r="S124" s="4">
        <f t="shared" si="7"/>
        <v>8.4895343116673707E-3</v>
      </c>
      <c r="T124" s="4">
        <f t="shared" si="3"/>
        <v>6.5414E-2</v>
      </c>
      <c r="U124" s="4">
        <f t="shared" si="8"/>
        <v>4.9790850485436897E-2</v>
      </c>
      <c r="V124">
        <f t="shared" si="9"/>
        <v>6.7546573362333326</v>
      </c>
    </row>
    <row r="125" spans="1:22">
      <c r="A125" t="s">
        <v>136</v>
      </c>
      <c r="B125">
        <v>2048</v>
      </c>
      <c r="C125">
        <f t="shared" si="4"/>
        <v>2060</v>
      </c>
      <c r="D125">
        <v>14</v>
      </c>
      <c r="E125">
        <v>224</v>
      </c>
      <c r="F125">
        <v>3136</v>
      </c>
      <c r="M125">
        <f>$O$159+$Q$159*LOG(F125)+$S$159*LOG(F125)+$U$159*C125/MIN(F125,_xlfn.CEILING.MATH(C125/F125)*F125)</f>
        <v>0.120526900526295</v>
      </c>
      <c r="O125" s="4"/>
      <c r="P125" s="4"/>
      <c r="Q125" s="4"/>
      <c r="R125" s="4"/>
      <c r="S125" s="4"/>
      <c r="T125" s="4"/>
      <c r="U125" s="4"/>
    </row>
    <row r="126" spans="1:22">
      <c r="B126">
        <v>2048</v>
      </c>
      <c r="C126">
        <f t="shared" si="4"/>
        <v>2060</v>
      </c>
      <c r="F126">
        <v>4096</v>
      </c>
      <c r="M126">
        <f>$O$159+$Q$159*LOG(F126)+$S$159*LOG(F126)+$U$159*C126/MIN(F126,_xlfn.CEILING.MATH(C126/F126)*F126)</f>
        <v>0.116783406198425</v>
      </c>
      <c r="O126" s="3">
        <f>SUMPRODUCT(O117:O124,V117:V124)/SUM(V117:V124)</f>
        <v>3.8886592295568984E-2</v>
      </c>
      <c r="P126" s="4"/>
      <c r="Q126" s="3">
        <f>SUMPRODUCT(Q117:Q124,V117:V124)/SUM(V117:V124)</f>
        <v>4.934151392596931E-3</v>
      </c>
      <c r="R126" s="4"/>
      <c r="S126" s="3">
        <f>SUMPRODUCT(S117:S124,V117:V124)/SUM(V117:V124)</f>
        <v>9.0988519731391784E-3</v>
      </c>
      <c r="T126" s="3"/>
      <c r="U126" s="3">
        <f>SUMPRODUCT(U117:U124,V117:V124)/SUM(V117:V124)</f>
        <v>4.0082219272763189E-2</v>
      </c>
    </row>
    <row r="127" spans="1:22">
      <c r="B127">
        <v>2048</v>
      </c>
      <c r="C127">
        <f t="shared" si="4"/>
        <v>2060</v>
      </c>
      <c r="F127">
        <f>F126*2</f>
        <v>8192</v>
      </c>
      <c r="M127">
        <f>$O$159+$Q$159*LOG(F127)+$S$159*LOG(F127)+$U$159*C127/MIN(F127,_xlfn.CEILING.MATH(C127/F127)*F127)</f>
        <v>0.11249719358102861</v>
      </c>
      <c r="O127" s="5"/>
      <c r="P127" s="6"/>
      <c r="Q127" s="5"/>
      <c r="R127" s="6"/>
      <c r="S127" s="5"/>
      <c r="T127" s="5"/>
      <c r="U127" s="5"/>
    </row>
    <row r="128" spans="1:22">
      <c r="B128">
        <v>2048</v>
      </c>
      <c r="C128">
        <f t="shared" si="4"/>
        <v>2060</v>
      </c>
      <c r="F128">
        <f>F127*2</f>
        <v>16384</v>
      </c>
      <c r="M128">
        <f>$O$159+$Q$159*LOG(F128)+$S$159*LOG(F128)+$U$159*C128/MIN(F128,_xlfn.CEILING.MATH(C128/F128)*F128)</f>
        <v>0.1128199589061866</v>
      </c>
      <c r="O128" s="4"/>
      <c r="P128" s="4"/>
      <c r="Q128" s="4"/>
      <c r="R128" s="4"/>
      <c r="S128" s="4"/>
      <c r="T128" s="4"/>
      <c r="U128" s="4"/>
    </row>
    <row r="129" spans="1:22">
      <c r="O129" s="4"/>
      <c r="P129" s="4"/>
      <c r="Q129" s="4"/>
      <c r="R129" s="4"/>
      <c r="S129" s="4"/>
      <c r="T129" s="4"/>
      <c r="U129" s="4"/>
    </row>
    <row r="130" spans="1:22">
      <c r="O130" s="3" t="s">
        <v>137</v>
      </c>
      <c r="P130" s="4"/>
      <c r="Q130" s="4"/>
      <c r="R130" s="4"/>
      <c r="S130" s="4"/>
      <c r="T130" s="4"/>
      <c r="U130" s="4"/>
    </row>
    <row r="131" spans="1:22">
      <c r="A131" s="2" t="s">
        <v>4</v>
      </c>
      <c r="B131" s="3" t="s">
        <v>5</v>
      </c>
      <c r="C131" s="3" t="s">
        <v>124</v>
      </c>
      <c r="D131" s="3" t="s">
        <v>6</v>
      </c>
      <c r="E131" s="3" t="s">
        <v>7</v>
      </c>
      <c r="F131" s="3" t="s">
        <v>8</v>
      </c>
      <c r="G131" s="3" t="s">
        <v>9</v>
      </c>
      <c r="H131" s="3" t="s">
        <v>10</v>
      </c>
      <c r="I131" s="3" t="s">
        <v>11</v>
      </c>
      <c r="J131" s="3" t="s">
        <v>12</v>
      </c>
      <c r="K131" s="3" t="s">
        <v>13</v>
      </c>
      <c r="L131" s="3" t="s">
        <v>138</v>
      </c>
      <c r="M131" s="3" t="s">
        <v>126</v>
      </c>
      <c r="N131" s="3"/>
      <c r="O131" s="3" t="str">
        <f t="shared" ref="O131:O139" si="10">G131</f>
        <v>rexi_preproc</v>
      </c>
      <c r="P131" s="3" t="str">
        <f t="shared" ref="P131:P139" si="11">H131</f>
        <v>rexi_broadcast</v>
      </c>
      <c r="Q131" s="3"/>
      <c r="R131" s="3" t="str">
        <f t="shared" ref="R131:R139" si="12">I131</f>
        <v>rexi_reduce</v>
      </c>
      <c r="S131" s="3"/>
      <c r="T131" s="3" t="str">
        <f t="shared" ref="T131:T139" si="13">J131</f>
        <v>rexi_solver</v>
      </c>
      <c r="V131" t="s">
        <v>127</v>
      </c>
    </row>
    <row r="132" spans="1:22">
      <c r="A132" t="s">
        <v>139</v>
      </c>
      <c r="B132">
        <v>4096</v>
      </c>
      <c r="C132">
        <f t="shared" ref="C132:C143" si="14">B132+11+1</f>
        <v>4108</v>
      </c>
      <c r="D132">
        <v>14</v>
      </c>
      <c r="E132">
        <v>1</v>
      </c>
      <c r="F132">
        <v>14</v>
      </c>
      <c r="G132">
        <v>2.4347000000000001E-2</v>
      </c>
      <c r="H132">
        <v>4.0000000000000003E-5</v>
      </c>
      <c r="I132">
        <v>9.4920000000000004E-3</v>
      </c>
      <c r="J132">
        <v>7.8003650000000002</v>
      </c>
      <c r="K132">
        <v>7.8970359999999999</v>
      </c>
      <c r="L132">
        <f t="shared" ref="L132:L139" si="15">SUM(G132:J132)</f>
        <v>7.834244</v>
      </c>
      <c r="M132">
        <f>$O$159+$Q$159*LOG(F132)+$S$159*LOG(F132)+$U$159*C132/MIN(F132,_xlfn.CEILING.MATH(C132/F132)*F132)</f>
        <v>10.814165242719973</v>
      </c>
      <c r="O132" s="4">
        <f t="shared" si="10"/>
        <v>2.4347000000000001E-2</v>
      </c>
      <c r="P132" s="4">
        <f t="shared" si="11"/>
        <v>4.0000000000000003E-5</v>
      </c>
      <c r="Q132" s="4">
        <f t="shared" ref="Q132:Q139" si="16">P132/LOG(F132)</f>
        <v>3.4900114781966241E-5</v>
      </c>
      <c r="R132" s="4">
        <f t="shared" si="12"/>
        <v>9.4920000000000004E-3</v>
      </c>
      <c r="S132" s="4">
        <f t="shared" ref="S132:S139" si="17">R132/LOG(F132)</f>
        <v>8.2817972377605895E-3</v>
      </c>
      <c r="T132" s="4">
        <f t="shared" si="13"/>
        <v>7.8003650000000002</v>
      </c>
      <c r="U132" s="4">
        <f t="shared" ref="U132:U139" si="18">T132/C132*MIN(F132,_xlfn.CEILING.MATH(C132/F132)*F132)</f>
        <v>2.6583522395326194E-2</v>
      </c>
      <c r="V132">
        <f t="shared" ref="V132:V139" si="19">1/L132</f>
        <v>0.12764473508866969</v>
      </c>
    </row>
    <row r="133" spans="1:22">
      <c r="A133" t="s">
        <v>140</v>
      </c>
      <c r="B133">
        <v>4096</v>
      </c>
      <c r="C133">
        <f t="shared" si="14"/>
        <v>4108</v>
      </c>
      <c r="D133">
        <v>14</v>
      </c>
      <c r="E133">
        <v>2</v>
      </c>
      <c r="F133">
        <v>28</v>
      </c>
      <c r="G133">
        <v>3.5381000000000003E-2</v>
      </c>
      <c r="H133">
        <v>1.99E-3</v>
      </c>
      <c r="I133">
        <v>9.8219999999999991E-3</v>
      </c>
      <c r="J133">
        <v>4.5371170000000003</v>
      </c>
      <c r="K133">
        <v>4.996988</v>
      </c>
      <c r="L133">
        <f t="shared" si="15"/>
        <v>4.5843100000000003</v>
      </c>
      <c r="M133">
        <f>$O$159+$Q$159*LOG(F133)+$S$159*LOG(F133)+$U$159*C133/MIN(F133,_xlfn.CEILING.MATH(C133/F133)*F133)</f>
        <v>5.4409861007378533</v>
      </c>
      <c r="O133" s="4">
        <f t="shared" si="10"/>
        <v>3.5381000000000003E-2</v>
      </c>
      <c r="P133" s="4">
        <f t="shared" si="11"/>
        <v>1.99E-3</v>
      </c>
      <c r="Q133" s="4">
        <f t="shared" si="16"/>
        <v>1.3751089769748937E-3</v>
      </c>
      <c r="R133" s="4">
        <f t="shared" si="12"/>
        <v>9.8219999999999991E-3</v>
      </c>
      <c r="S133" s="4">
        <f t="shared" si="17"/>
        <v>6.7870956642449264E-3</v>
      </c>
      <c r="T133" s="4">
        <f t="shared" si="13"/>
        <v>4.5371170000000003</v>
      </c>
      <c r="U133" s="4">
        <f t="shared" si="18"/>
        <v>3.0924848101265827E-2</v>
      </c>
      <c r="V133">
        <f t="shared" si="19"/>
        <v>0.21813533552486633</v>
      </c>
    </row>
    <row r="134" spans="1:22">
      <c r="A134" t="s">
        <v>141</v>
      </c>
      <c r="B134">
        <v>4096</v>
      </c>
      <c r="C134">
        <f t="shared" si="14"/>
        <v>4108</v>
      </c>
      <c r="D134">
        <v>14</v>
      </c>
      <c r="E134">
        <v>4</v>
      </c>
      <c r="F134">
        <v>56</v>
      </c>
      <c r="G134">
        <v>3.7079000000000001E-2</v>
      </c>
      <c r="H134">
        <v>5.2950000000000002E-3</v>
      </c>
      <c r="I134">
        <v>1.4168E-2</v>
      </c>
      <c r="J134">
        <v>2.2712590000000001</v>
      </c>
      <c r="K134">
        <v>2.553188</v>
      </c>
      <c r="L134">
        <f t="shared" si="15"/>
        <v>2.327801</v>
      </c>
      <c r="M134">
        <f>$O$159+$Q$159*LOG(F134)+$S$159*LOG(F134)+$U$159*C134/MIN(F134,_xlfn.CEILING.MATH(C134/F134)*F134)</f>
        <v>2.7568624013806491</v>
      </c>
      <c r="O134" s="4">
        <f t="shared" si="10"/>
        <v>3.7079000000000001E-2</v>
      </c>
      <c r="P134" s="4">
        <f t="shared" si="11"/>
        <v>5.2950000000000002E-3</v>
      </c>
      <c r="Q134" s="4">
        <f t="shared" si="16"/>
        <v>3.0288503972125762E-3</v>
      </c>
      <c r="R134" s="4">
        <f t="shared" si="12"/>
        <v>1.4168E-2</v>
      </c>
      <c r="S134" s="4">
        <f t="shared" si="17"/>
        <v>8.1043913933348029E-3</v>
      </c>
      <c r="T134" s="4">
        <f t="shared" si="13"/>
        <v>2.2712590000000001</v>
      </c>
      <c r="U134" s="4">
        <f t="shared" si="18"/>
        <v>3.0961661148977606E-2</v>
      </c>
      <c r="V134">
        <f t="shared" si="19"/>
        <v>0.42958998642925234</v>
      </c>
    </row>
    <row r="135" spans="1:22">
      <c r="A135" t="s">
        <v>142</v>
      </c>
      <c r="B135">
        <v>4096</v>
      </c>
      <c r="C135">
        <f t="shared" si="14"/>
        <v>4108</v>
      </c>
      <c r="D135">
        <v>14</v>
      </c>
      <c r="E135">
        <v>8</v>
      </c>
      <c r="F135">
        <v>112</v>
      </c>
      <c r="G135">
        <v>3.8425000000000001E-2</v>
      </c>
      <c r="H135">
        <v>7.705E-3</v>
      </c>
      <c r="I135">
        <v>1.4205000000000001E-2</v>
      </c>
      <c r="J135">
        <v>1.177306</v>
      </c>
      <c r="K135">
        <v>1.3347610000000001</v>
      </c>
      <c r="L135">
        <f t="shared" si="15"/>
        <v>1.237641</v>
      </c>
      <c r="M135">
        <f>$O$159+$Q$159*LOG(F135)+$S$159*LOG(F135)+$U$159*C135/MIN(F135,_xlfn.CEILING.MATH(C135/F135)*F135)</f>
        <v>1.4172664233359036</v>
      </c>
      <c r="O135" s="4">
        <f t="shared" si="10"/>
        <v>3.8425000000000001E-2</v>
      </c>
      <c r="P135" s="4">
        <f t="shared" si="11"/>
        <v>7.705E-3</v>
      </c>
      <c r="Q135" s="4">
        <f t="shared" si="16"/>
        <v>3.7599708350994276E-3</v>
      </c>
      <c r="R135" s="4">
        <f t="shared" si="12"/>
        <v>1.4205000000000001E-2</v>
      </c>
      <c r="S135" s="4">
        <f t="shared" si="17"/>
        <v>6.9319124870327545E-3</v>
      </c>
      <c r="T135" s="4">
        <f t="shared" si="13"/>
        <v>1.177306</v>
      </c>
      <c r="U135" s="4">
        <f t="shared" si="18"/>
        <v>3.2097924050632914E-2</v>
      </c>
      <c r="V135">
        <f t="shared" si="19"/>
        <v>0.80798874633274109</v>
      </c>
    </row>
    <row r="136" spans="1:22">
      <c r="A136" t="s">
        <v>143</v>
      </c>
      <c r="B136">
        <v>4096</v>
      </c>
      <c r="C136">
        <f t="shared" si="14"/>
        <v>4108</v>
      </c>
      <c r="D136">
        <v>14</v>
      </c>
      <c r="E136">
        <v>14</v>
      </c>
      <c r="F136">
        <v>196</v>
      </c>
      <c r="G136">
        <v>3.9933999999999997E-2</v>
      </c>
      <c r="H136">
        <v>1.0109E-2</v>
      </c>
      <c r="I136">
        <v>1.6333E-2</v>
      </c>
      <c r="J136">
        <v>0.66881800000000002</v>
      </c>
      <c r="K136">
        <v>0.80112799999999995</v>
      </c>
      <c r="L136">
        <f t="shared" si="15"/>
        <v>0.73519400000000001</v>
      </c>
      <c r="M136">
        <f>$O$159+$Q$159*LOG(F136)+$S$159*LOG(F136)+$U$159*C136/MIN(F136,_xlfn.CEILING.MATH(C136/F136)*F136)</f>
        <v>0.84502192426064782</v>
      </c>
      <c r="O136" s="4">
        <f t="shared" si="10"/>
        <v>3.9933999999999997E-2</v>
      </c>
      <c r="P136" s="4">
        <f t="shared" si="11"/>
        <v>1.0109E-2</v>
      </c>
      <c r="Q136" s="4">
        <f t="shared" si="16"/>
        <v>4.4100657541362087E-3</v>
      </c>
      <c r="R136" s="4">
        <f t="shared" si="12"/>
        <v>1.6333E-2</v>
      </c>
      <c r="S136" s="4">
        <f t="shared" si="17"/>
        <v>7.1252946841731824E-3</v>
      </c>
      <c r="T136" s="4">
        <f t="shared" si="13"/>
        <v>0.66881800000000002</v>
      </c>
      <c r="U136" s="4">
        <f t="shared" si="18"/>
        <v>3.1910498539435249E-2</v>
      </c>
      <c r="V136">
        <f t="shared" si="19"/>
        <v>1.3601852028172157</v>
      </c>
    </row>
    <row r="137" spans="1:22">
      <c r="A137" t="s">
        <v>144</v>
      </c>
      <c r="B137">
        <v>4096</v>
      </c>
      <c r="C137">
        <f t="shared" si="14"/>
        <v>4108</v>
      </c>
      <c r="D137">
        <v>14</v>
      </c>
      <c r="E137">
        <v>28</v>
      </c>
      <c r="F137">
        <v>392</v>
      </c>
      <c r="G137">
        <v>3.8607000000000002E-2</v>
      </c>
      <c r="H137">
        <v>1.3154000000000001E-2</v>
      </c>
      <c r="I137">
        <v>3.44E-2</v>
      </c>
      <c r="J137">
        <v>0.35167599999999999</v>
      </c>
      <c r="K137">
        <v>0.50967300000000004</v>
      </c>
      <c r="L137">
        <f t="shared" si="15"/>
        <v>0.43783699999999998</v>
      </c>
      <c r="M137">
        <f>$O$159+$Q$159*LOG(F137)+$S$159*LOG(F137)+$U$159*C137/MIN(F137,_xlfn.CEILING.MATH(C137/F137)*F137)</f>
        <v>0.465802890010515</v>
      </c>
      <c r="O137" s="4">
        <f t="shared" si="10"/>
        <v>3.8607000000000002E-2</v>
      </c>
      <c r="P137" s="4">
        <f t="shared" si="11"/>
        <v>1.3154000000000001E-2</v>
      </c>
      <c r="Q137" s="4">
        <f t="shared" si="16"/>
        <v>5.0723289525529368E-3</v>
      </c>
      <c r="R137" s="4">
        <f t="shared" si="12"/>
        <v>3.44E-2</v>
      </c>
      <c r="S137" s="4">
        <f t="shared" si="17"/>
        <v>1.3265023260439487E-2</v>
      </c>
      <c r="T137" s="4">
        <f t="shared" si="13"/>
        <v>0.35167599999999999</v>
      </c>
      <c r="U137" s="4">
        <f t="shared" si="18"/>
        <v>3.3558177215189874E-2</v>
      </c>
      <c r="V137">
        <f t="shared" si="19"/>
        <v>2.2839549878151004</v>
      </c>
    </row>
    <row r="138" spans="1:22">
      <c r="A138" t="s">
        <v>145</v>
      </c>
      <c r="B138">
        <v>4096</v>
      </c>
      <c r="C138">
        <f t="shared" si="14"/>
        <v>4108</v>
      </c>
      <c r="D138">
        <v>14</v>
      </c>
      <c r="E138">
        <v>56</v>
      </c>
      <c r="F138">
        <v>784</v>
      </c>
      <c r="G138">
        <v>4.0425000000000003E-2</v>
      </c>
      <c r="H138">
        <v>1.6164000000000001E-2</v>
      </c>
      <c r="I138">
        <v>3.5826999999999998E-2</v>
      </c>
      <c r="J138">
        <v>0.19942499999999999</v>
      </c>
      <c r="K138">
        <v>0.33069700000000002</v>
      </c>
      <c r="L138">
        <f t="shared" si="15"/>
        <v>0.29184100000000002</v>
      </c>
      <c r="M138">
        <f>$O$159+$Q$159*LOG(F138)+$S$159*LOG(F138)+$U$159*C138/MIN(F138,_xlfn.CEILING.MATH(C138/F138)*F138)</f>
        <v>0.27865924451930479</v>
      </c>
      <c r="O138" s="4">
        <f t="shared" si="10"/>
        <v>4.0425000000000003E-2</v>
      </c>
      <c r="P138" s="4">
        <f t="shared" si="11"/>
        <v>1.6164000000000001E-2</v>
      </c>
      <c r="Q138" s="4">
        <f t="shared" si="16"/>
        <v>5.5847390713121055E-3</v>
      </c>
      <c r="R138" s="4">
        <f t="shared" si="12"/>
        <v>3.5826999999999998E-2</v>
      </c>
      <c r="S138" s="4">
        <f t="shared" si="17"/>
        <v>1.2378399326150631E-2</v>
      </c>
      <c r="T138" s="4">
        <f t="shared" si="13"/>
        <v>0.19942499999999999</v>
      </c>
      <c r="U138" s="4">
        <f t="shared" si="18"/>
        <v>3.8059688412852968E-2</v>
      </c>
      <c r="V138">
        <f t="shared" si="19"/>
        <v>3.4265233466168219</v>
      </c>
    </row>
    <row r="139" spans="1:22">
      <c r="A139" t="s">
        <v>146</v>
      </c>
      <c r="B139">
        <v>4096</v>
      </c>
      <c r="C139">
        <f t="shared" si="14"/>
        <v>4108</v>
      </c>
      <c r="D139">
        <v>14</v>
      </c>
      <c r="E139">
        <v>112</v>
      </c>
      <c r="F139">
        <v>1568</v>
      </c>
      <c r="G139">
        <v>4.0377999999999997E-2</v>
      </c>
      <c r="H139">
        <v>1.7163000000000001E-2</v>
      </c>
      <c r="I139">
        <v>5.2227000000000003E-2</v>
      </c>
      <c r="J139">
        <v>9.8707000000000003E-2</v>
      </c>
      <c r="K139">
        <v>0.273262</v>
      </c>
      <c r="L139">
        <f t="shared" si="15"/>
        <v>0.20847500000000002</v>
      </c>
      <c r="M139">
        <f>$O$159+$Q$159*LOG(F139)+$S$159*LOG(F139)+$U$159*C139/MIN(F139,_xlfn.CEILING.MATH(C139/F139)*F139)</f>
        <v>0.18755329340755583</v>
      </c>
      <c r="O139" s="4">
        <f t="shared" si="10"/>
        <v>4.0377999999999997E-2</v>
      </c>
      <c r="P139" s="4">
        <f t="shared" si="11"/>
        <v>1.7163000000000001E-2</v>
      </c>
      <c r="Q139" s="4">
        <f t="shared" si="16"/>
        <v>5.3712492126349069E-3</v>
      </c>
      <c r="R139" s="4">
        <f t="shared" si="12"/>
        <v>5.2227000000000003E-2</v>
      </c>
      <c r="S139" s="4">
        <f t="shared" si="17"/>
        <v>1.6344708537451683E-2</v>
      </c>
      <c r="T139" s="4">
        <f t="shared" si="13"/>
        <v>9.8707000000000003E-2</v>
      </c>
      <c r="U139" s="4">
        <f t="shared" si="18"/>
        <v>3.7675894839337878E-2</v>
      </c>
      <c r="V139">
        <f t="shared" si="19"/>
        <v>4.7967382180117513</v>
      </c>
    </row>
    <row r="140" spans="1:22">
      <c r="A140" t="s">
        <v>147</v>
      </c>
      <c r="B140">
        <v>4096</v>
      </c>
      <c r="C140">
        <f t="shared" si="14"/>
        <v>4108</v>
      </c>
      <c r="D140">
        <v>14</v>
      </c>
      <c r="E140">
        <v>224</v>
      </c>
      <c r="F140">
        <v>3136</v>
      </c>
      <c r="M140">
        <f>$O$159+$Q$159*LOG(F140)+$S$159*LOG(F140)+$U$159*C140/MIN(F140,_xlfn.CEILING.MATH(C140/F140)*F140)</f>
        <v>0.14446618948553755</v>
      </c>
      <c r="O140" s="4"/>
      <c r="P140" s="4"/>
      <c r="Q140" s="4"/>
      <c r="R140" s="4"/>
      <c r="S140" s="4"/>
      <c r="T140" s="4"/>
      <c r="U140" s="4"/>
    </row>
    <row r="141" spans="1:22">
      <c r="B141">
        <v>4096</v>
      </c>
      <c r="C141">
        <f t="shared" si="14"/>
        <v>4108</v>
      </c>
      <c r="F141">
        <v>4096</v>
      </c>
      <c r="M141">
        <f>$O$159+$Q$159*LOG(F141)+$S$159*LOG(F141)+$U$159*C141/MIN(F141,_xlfn.CEILING.MATH(C141/F141)*F141)</f>
        <v>0.13511192430784508</v>
      </c>
      <c r="O141" s="3">
        <f>SUMPRODUCT(O132:O139,V132:V139)/SUM(V132:V139)</f>
        <v>3.9588507519145139E-2</v>
      </c>
      <c r="P141" s="4"/>
      <c r="Q141" s="3">
        <f>SUMPRODUCT(Q132:Q139,V132:V139)/SUM(V132:V139)</f>
        <v>4.9906311755575448E-3</v>
      </c>
      <c r="R141" s="4"/>
      <c r="S141" s="3">
        <f>SUMPRODUCT(S132:S139,V132:V139)/SUM(V132:V139)</f>
        <v>1.2818955771644798E-2</v>
      </c>
      <c r="T141" s="3"/>
      <c r="U141" s="3">
        <f>SUMPRODUCT(U132:U139,V132:V139)/SUM(V132:V139)</f>
        <v>3.5727199026975347E-2</v>
      </c>
    </row>
    <row r="142" spans="1:22">
      <c r="B142">
        <v>4096</v>
      </c>
      <c r="C142">
        <f t="shared" si="14"/>
        <v>4108</v>
      </c>
      <c r="F142">
        <f>F141*2</f>
        <v>8192</v>
      </c>
      <c r="M142">
        <f>$O$159+$Q$159*LOG(F142)+$S$159*LOG(F142)+$U$159*C142/MIN(F142,_xlfn.CEILING.MATH(C142/F142)*F142)</f>
        <v>0.12166145263573865</v>
      </c>
      <c r="O142" s="3"/>
      <c r="P142" s="4"/>
      <c r="Q142" s="3"/>
      <c r="R142" s="4"/>
      <c r="S142" s="3"/>
      <c r="T142" s="3"/>
      <c r="U142" s="3"/>
    </row>
    <row r="143" spans="1:22">
      <c r="B143">
        <v>4096</v>
      </c>
      <c r="C143">
        <f t="shared" si="14"/>
        <v>4108</v>
      </c>
      <c r="F143">
        <f>F142*2</f>
        <v>16384</v>
      </c>
      <c r="M143">
        <f>$O$159+$Q$159*LOG(F143)+$S$159*LOG(F143)+$U$159*C143/MIN(F143,_xlfn.CEILING.MATH(C143/F143)*F143)</f>
        <v>0.11740208843354161</v>
      </c>
      <c r="P143" s="4"/>
      <c r="Q143" s="4"/>
      <c r="R143" s="4"/>
      <c r="S143" s="4"/>
      <c r="T143" s="4"/>
      <c r="U143" s="4"/>
    </row>
    <row r="144" spans="1:22">
      <c r="O144" s="4"/>
      <c r="P144" s="4"/>
      <c r="Q144" s="4"/>
      <c r="R144" s="4"/>
      <c r="S144" s="4"/>
      <c r="T144" s="4"/>
      <c r="U144" s="4"/>
    </row>
    <row r="145" spans="1:22">
      <c r="O145" s="3" t="s">
        <v>148</v>
      </c>
      <c r="P145" s="4"/>
      <c r="Q145" s="4"/>
      <c r="R145" s="4"/>
      <c r="S145" s="4"/>
      <c r="T145" s="4"/>
      <c r="U145" s="4"/>
    </row>
    <row r="146" spans="1:22">
      <c r="A146" s="2" t="s">
        <v>4</v>
      </c>
      <c r="B146" s="3" t="s">
        <v>5</v>
      </c>
      <c r="C146" s="3" t="s">
        <v>124</v>
      </c>
      <c r="D146" s="3" t="s">
        <v>6</v>
      </c>
      <c r="E146" s="3" t="s">
        <v>7</v>
      </c>
      <c r="F146" s="3" t="s">
        <v>8</v>
      </c>
      <c r="G146" s="3" t="s">
        <v>9</v>
      </c>
      <c r="H146" s="3" t="s">
        <v>10</v>
      </c>
      <c r="I146" s="3" t="s">
        <v>11</v>
      </c>
      <c r="J146" s="3" t="s">
        <v>12</v>
      </c>
      <c r="K146" s="3" t="s">
        <v>13</v>
      </c>
      <c r="L146" s="3" t="s">
        <v>138</v>
      </c>
      <c r="M146" s="3" t="s">
        <v>126</v>
      </c>
      <c r="N146" s="3"/>
      <c r="O146" s="3" t="str">
        <f t="shared" ref="O146:O154" si="20">G146</f>
        <v>rexi_preproc</v>
      </c>
      <c r="P146" s="3" t="str">
        <f t="shared" ref="P146:P154" si="21">H146</f>
        <v>rexi_broadcast</v>
      </c>
      <c r="Q146" s="3"/>
      <c r="R146" s="3" t="str">
        <f t="shared" ref="R146:R154" si="22">I146</f>
        <v>rexi_reduce</v>
      </c>
      <c r="S146" s="3"/>
      <c r="T146" s="3" t="str">
        <f t="shared" ref="T146:T154" si="23">J146</f>
        <v>rexi_solver</v>
      </c>
      <c r="V146" t="s">
        <v>127</v>
      </c>
    </row>
    <row r="147" spans="1:22">
      <c r="A147" t="s">
        <v>149</v>
      </c>
      <c r="B147">
        <v>8192</v>
      </c>
      <c r="C147">
        <f t="shared" ref="C147:C158" si="24">B147+11+1</f>
        <v>8204</v>
      </c>
      <c r="D147">
        <v>14</v>
      </c>
      <c r="E147">
        <v>1</v>
      </c>
      <c r="F147">
        <v>14</v>
      </c>
      <c r="G147">
        <v>3.6052000000000001E-2</v>
      </c>
      <c r="H147">
        <v>4.0000000000000003E-5</v>
      </c>
      <c r="I147">
        <v>1.0014E-2</v>
      </c>
      <c r="J147">
        <v>19.785444999999999</v>
      </c>
      <c r="K147">
        <v>20.057506</v>
      </c>
      <c r="L147">
        <f t="shared" ref="L147:L154" si="25">SUM(G147:J147)</f>
        <v>19.831551000000001</v>
      </c>
      <c r="M147">
        <f>$O$159+$Q$159*LOG(F147)+$S$159*LOG(F147)+$U$159*C147/MIN(F147,_xlfn.CEILING.MATH(C147/F147)*F147)</f>
        <v>21.53896669646063</v>
      </c>
      <c r="O147" s="7">
        <f t="shared" si="20"/>
        <v>3.6052000000000001E-2</v>
      </c>
      <c r="P147" s="7">
        <f t="shared" si="21"/>
        <v>4.0000000000000003E-5</v>
      </c>
      <c r="Q147" s="7">
        <f t="shared" ref="Q147:Q154" si="26">P147/LOG(F147)</f>
        <v>3.4900114781966241E-5</v>
      </c>
      <c r="R147" s="7">
        <f t="shared" si="22"/>
        <v>1.0014E-2</v>
      </c>
      <c r="S147" s="7">
        <f t="shared" ref="S147:S154" si="27">R147/LOG(F147)</f>
        <v>8.7372437356652479E-3</v>
      </c>
      <c r="T147" s="7">
        <f t="shared" si="23"/>
        <v>19.785444999999999</v>
      </c>
      <c r="U147" s="7">
        <f t="shared" ref="U147:U154" si="28">T147/C147*MIN(F147,_xlfn.CEILING.MATH(C147/F147)*F147)</f>
        <v>3.3763558020477813E-2</v>
      </c>
      <c r="V147">
        <f t="shared" ref="V147:V154" si="29">1/L147</f>
        <v>5.0424699510391295E-2</v>
      </c>
    </row>
    <row r="148" spans="1:22">
      <c r="A148" t="s">
        <v>150</v>
      </c>
      <c r="B148">
        <v>8192</v>
      </c>
      <c r="C148">
        <f t="shared" si="24"/>
        <v>8204</v>
      </c>
      <c r="D148">
        <v>14</v>
      </c>
      <c r="E148">
        <v>2</v>
      </c>
      <c r="F148">
        <v>28</v>
      </c>
      <c r="G148">
        <v>3.6198000000000001E-2</v>
      </c>
      <c r="H148">
        <v>1.923E-3</v>
      </c>
      <c r="I148">
        <v>9.9740000000000002E-3</v>
      </c>
      <c r="J148">
        <v>9.0883070000000004</v>
      </c>
      <c r="K148">
        <v>9.7604330000000008</v>
      </c>
      <c r="L148">
        <f t="shared" si="25"/>
        <v>9.1364020000000004</v>
      </c>
      <c r="M148">
        <f>$O$159+$Q$159*LOG(F148)+$S$159*LOG(F148)+$U$159*C148/MIN(F148,_xlfn.CEILING.MATH(C148/F148)*F148)</f>
        <v>10.803386827608181</v>
      </c>
      <c r="O148" s="4">
        <f t="shared" si="20"/>
        <v>3.6198000000000001E-2</v>
      </c>
      <c r="P148" s="4">
        <f t="shared" si="21"/>
        <v>1.923E-3</v>
      </c>
      <c r="Q148" s="4">
        <f t="shared" si="26"/>
        <v>1.3288113380516182E-3</v>
      </c>
      <c r="R148" s="4">
        <f t="shared" si="22"/>
        <v>9.9740000000000002E-3</v>
      </c>
      <c r="S148" s="4">
        <f t="shared" si="27"/>
        <v>6.892129113742507E-3</v>
      </c>
      <c r="T148" s="4">
        <f t="shared" si="23"/>
        <v>9.0883070000000004</v>
      </c>
      <c r="U148" s="4">
        <f t="shared" si="28"/>
        <v>3.1018112627986347E-2</v>
      </c>
      <c r="V148">
        <f t="shared" si="29"/>
        <v>0.10945227672775344</v>
      </c>
    </row>
    <row r="149" spans="1:22">
      <c r="A149" t="s">
        <v>151</v>
      </c>
      <c r="B149">
        <v>8192</v>
      </c>
      <c r="C149">
        <f t="shared" si="24"/>
        <v>8204</v>
      </c>
      <c r="D149">
        <v>14</v>
      </c>
      <c r="E149">
        <v>4</v>
      </c>
      <c r="F149">
        <v>56</v>
      </c>
      <c r="G149">
        <v>3.7073000000000002E-2</v>
      </c>
      <c r="H149">
        <v>5.2129999999999998E-3</v>
      </c>
      <c r="I149">
        <v>1.4928E-2</v>
      </c>
      <c r="J149">
        <v>4.6234270000000004</v>
      </c>
      <c r="K149">
        <v>5.042459</v>
      </c>
      <c r="L149">
        <f t="shared" si="25"/>
        <v>4.6806410000000005</v>
      </c>
      <c r="M149">
        <f>$O$159+$Q$159*LOG(F149)+$S$159*LOG(F149)+$U$159*C149/MIN(F149,_xlfn.CEILING.MATH(C149/F149)*F149)</f>
        <v>5.4380627648158137</v>
      </c>
      <c r="O149" s="4">
        <f t="shared" si="20"/>
        <v>3.7073000000000002E-2</v>
      </c>
      <c r="P149" s="4">
        <f t="shared" si="21"/>
        <v>5.2129999999999998E-3</v>
      </c>
      <c r="Q149" s="4">
        <f t="shared" si="26"/>
        <v>2.9819446875673575E-3</v>
      </c>
      <c r="R149" s="4">
        <f t="shared" si="22"/>
        <v>1.4928E-2</v>
      </c>
      <c r="S149" s="4">
        <f t="shared" si="27"/>
        <v>8.5391272388270698E-3</v>
      </c>
      <c r="T149" s="4">
        <f t="shared" si="23"/>
        <v>4.6234270000000004</v>
      </c>
      <c r="U149" s="4">
        <f t="shared" si="28"/>
        <v>3.1559228668941987E-2</v>
      </c>
      <c r="V149">
        <f t="shared" si="29"/>
        <v>0.21364595148399543</v>
      </c>
    </row>
    <row r="150" spans="1:22">
      <c r="A150" t="s">
        <v>152</v>
      </c>
      <c r="B150">
        <v>8192</v>
      </c>
      <c r="C150">
        <f t="shared" si="24"/>
        <v>8204</v>
      </c>
      <c r="D150">
        <v>14</v>
      </c>
      <c r="E150">
        <v>8</v>
      </c>
      <c r="F150">
        <v>112</v>
      </c>
      <c r="G150">
        <v>3.7044000000000001E-2</v>
      </c>
      <c r="H150">
        <v>7.5989999999999999E-3</v>
      </c>
      <c r="I150">
        <v>1.468E-2</v>
      </c>
      <c r="J150">
        <v>2.2821129999999998</v>
      </c>
      <c r="K150">
        <v>2.5519780000000001</v>
      </c>
      <c r="L150">
        <f t="shared" si="25"/>
        <v>2.3414359999999999</v>
      </c>
      <c r="M150">
        <f>$O$159+$Q$159*LOG(F150)+$S$159*LOG(F150)+$U$159*C150/MIN(F150,_xlfn.CEILING.MATH(C150/F150)*F150)</f>
        <v>2.7578666050534855</v>
      </c>
      <c r="O150" s="4">
        <f t="shared" si="20"/>
        <v>3.7044000000000001E-2</v>
      </c>
      <c r="P150" s="4">
        <f t="shared" si="21"/>
        <v>7.5989999999999999E-3</v>
      </c>
      <c r="Q150" s="4">
        <f t="shared" si="26"/>
        <v>3.7082437866217456E-3</v>
      </c>
      <c r="R150" s="4">
        <f t="shared" si="22"/>
        <v>1.468E-2</v>
      </c>
      <c r="S150" s="4">
        <f t="shared" si="27"/>
        <v>7.1637082231355738E-3</v>
      </c>
      <c r="T150" s="4">
        <f t="shared" si="23"/>
        <v>2.2821129999999998</v>
      </c>
      <c r="U150" s="4">
        <f t="shared" si="28"/>
        <v>3.1155126279863478E-2</v>
      </c>
      <c r="V150">
        <f t="shared" si="29"/>
        <v>0.42708833382590855</v>
      </c>
    </row>
    <row r="151" spans="1:22">
      <c r="A151" t="s">
        <v>153</v>
      </c>
      <c r="B151">
        <v>8192</v>
      </c>
      <c r="C151">
        <f t="shared" si="24"/>
        <v>8204</v>
      </c>
      <c r="D151">
        <v>14</v>
      </c>
      <c r="E151">
        <v>14</v>
      </c>
      <c r="F151">
        <v>196</v>
      </c>
      <c r="G151">
        <v>3.6725000000000001E-2</v>
      </c>
      <c r="H151">
        <v>1.0296E-2</v>
      </c>
      <c r="I151">
        <v>1.4862E-2</v>
      </c>
      <c r="J151">
        <v>1.3179590000000001</v>
      </c>
      <c r="K151">
        <v>1.4991399999999999</v>
      </c>
      <c r="L151">
        <f t="shared" si="25"/>
        <v>1.379842</v>
      </c>
      <c r="M151">
        <f>$O$159+$Q$159*LOG(F151)+$S$159*LOG(F151)+$U$159*C151/MIN(F151,_xlfn.CEILING.MATH(C151/F151)*F151)</f>
        <v>1.6110791709564092</v>
      </c>
      <c r="O151" s="4">
        <f t="shared" si="20"/>
        <v>3.6725000000000001E-2</v>
      </c>
      <c r="P151" s="4">
        <f t="shared" si="21"/>
        <v>1.0296E-2</v>
      </c>
      <c r="Q151" s="4">
        <f t="shared" si="26"/>
        <v>4.4916447724390549E-3</v>
      </c>
      <c r="R151" s="4">
        <f t="shared" si="22"/>
        <v>1.4862E-2</v>
      </c>
      <c r="S151" s="4">
        <f t="shared" si="27"/>
        <v>6.4835688236197777E-3</v>
      </c>
      <c r="T151" s="4">
        <f t="shared" si="23"/>
        <v>1.3179590000000001</v>
      </c>
      <c r="U151" s="4">
        <f t="shared" si="28"/>
        <v>3.148707508532423E-2</v>
      </c>
      <c r="V151">
        <f t="shared" si="29"/>
        <v>0.72472065642298178</v>
      </c>
    </row>
    <row r="152" spans="1:22">
      <c r="A152" t="s">
        <v>154</v>
      </c>
      <c r="B152">
        <v>8192</v>
      </c>
      <c r="C152">
        <f t="shared" si="24"/>
        <v>8204</v>
      </c>
      <c r="D152">
        <v>14</v>
      </c>
      <c r="E152">
        <v>28</v>
      </c>
      <c r="F152">
        <v>392</v>
      </c>
      <c r="G152">
        <v>3.7090999999999999E-2</v>
      </c>
      <c r="H152">
        <v>1.3223E-2</v>
      </c>
      <c r="I152">
        <v>1.9692999999999999E-2</v>
      </c>
      <c r="J152">
        <v>0.660609</v>
      </c>
      <c r="K152">
        <v>0.79414700000000005</v>
      </c>
      <c r="L152">
        <f t="shared" si="25"/>
        <v>0.73061600000000004</v>
      </c>
      <c r="M152">
        <f>$O$159+$Q$159*LOG(F152)+$S$159*LOG(F152)+$U$159*C152/MIN(F152,_xlfn.CEILING.MATH(C152/F152)*F152)</f>
        <v>0.84883151335839568</v>
      </c>
      <c r="O152" s="4">
        <f t="shared" si="20"/>
        <v>3.7090999999999999E-2</v>
      </c>
      <c r="P152" s="4">
        <f t="shared" si="21"/>
        <v>1.3223E-2</v>
      </c>
      <c r="Q152" s="4">
        <f t="shared" si="26"/>
        <v>5.0989361213020744E-3</v>
      </c>
      <c r="R152" s="4">
        <f t="shared" si="22"/>
        <v>1.9692999999999999E-2</v>
      </c>
      <c r="S152" s="4">
        <f t="shared" si="27"/>
        <v>7.5938402054603138E-3</v>
      </c>
      <c r="T152" s="4">
        <f t="shared" si="23"/>
        <v>0.660609</v>
      </c>
      <c r="U152" s="4">
        <f t="shared" si="28"/>
        <v>3.156493515358362E-2</v>
      </c>
      <c r="V152">
        <f t="shared" si="29"/>
        <v>1.368708049098295</v>
      </c>
    </row>
    <row r="153" spans="1:22">
      <c r="A153" t="s">
        <v>155</v>
      </c>
      <c r="B153">
        <v>8192</v>
      </c>
      <c r="C153">
        <f t="shared" si="24"/>
        <v>8204</v>
      </c>
      <c r="D153">
        <v>14</v>
      </c>
      <c r="E153">
        <v>56</v>
      </c>
      <c r="F153">
        <v>784</v>
      </c>
      <c r="G153">
        <v>3.9600999999999997E-2</v>
      </c>
      <c r="H153">
        <v>1.558E-2</v>
      </c>
      <c r="I153">
        <v>5.5152E-2</v>
      </c>
      <c r="J153">
        <v>0.35752</v>
      </c>
      <c r="K153">
        <v>0.52179399999999998</v>
      </c>
      <c r="L153">
        <f t="shared" si="25"/>
        <v>0.46785299999999996</v>
      </c>
      <c r="M153">
        <f>$O$159+$Q$159*LOG(F153)+$S$159*LOG(F153)+$U$159*C153/MIN(F153,_xlfn.CEILING.MATH(C153/F153)*F153)</f>
        <v>0.47017355619324508</v>
      </c>
      <c r="O153" s="4">
        <f t="shared" si="20"/>
        <v>3.9600999999999997E-2</v>
      </c>
      <c r="P153" s="4">
        <f t="shared" si="21"/>
        <v>1.558E-2</v>
      </c>
      <c r="Q153" s="4">
        <f t="shared" si="26"/>
        <v>5.3829642867509655E-3</v>
      </c>
      <c r="R153" s="4">
        <f t="shared" si="22"/>
        <v>5.5152E-2</v>
      </c>
      <c r="S153" s="4">
        <f t="shared" si="27"/>
        <v>1.9055278969376716E-2</v>
      </c>
      <c r="T153" s="4">
        <f t="shared" si="23"/>
        <v>0.35752</v>
      </c>
      <c r="U153" s="4">
        <f t="shared" si="28"/>
        <v>3.4165733788395901E-2</v>
      </c>
      <c r="V153">
        <f t="shared" si="29"/>
        <v>2.1374235069562451</v>
      </c>
    </row>
    <row r="154" spans="1:22">
      <c r="A154" t="s">
        <v>156</v>
      </c>
      <c r="B154">
        <v>8192</v>
      </c>
      <c r="C154">
        <f t="shared" si="24"/>
        <v>8204</v>
      </c>
      <c r="D154">
        <v>14</v>
      </c>
      <c r="E154">
        <v>112</v>
      </c>
      <c r="F154">
        <v>1568</v>
      </c>
      <c r="G154">
        <v>4.0403000000000001E-2</v>
      </c>
      <c r="H154">
        <v>1.7184000000000001E-2</v>
      </c>
      <c r="I154">
        <v>3.9093000000000003E-2</v>
      </c>
      <c r="J154">
        <v>0.19028200000000001</v>
      </c>
      <c r="K154">
        <v>0.34986299999999998</v>
      </c>
      <c r="L154">
        <f t="shared" si="25"/>
        <v>0.28696199999999999</v>
      </c>
      <c r="M154">
        <f>$O$159+$Q$159*LOG(F154)+$S$159*LOG(F154)+$U$159*C154/MIN(F154,_xlfn.CEILING.MATH(C154/F154)*F154)</f>
        <v>0.28331044924452597</v>
      </c>
      <c r="O154" s="4">
        <f t="shared" si="20"/>
        <v>4.0403000000000001E-2</v>
      </c>
      <c r="P154" s="4">
        <f t="shared" si="21"/>
        <v>1.7184000000000001E-2</v>
      </c>
      <c r="Q154" s="4">
        <f t="shared" si="26"/>
        <v>5.3778212707520966E-3</v>
      </c>
      <c r="R154" s="4">
        <f t="shared" si="22"/>
        <v>3.9093000000000003E-2</v>
      </c>
      <c r="S154" s="4">
        <f t="shared" si="27"/>
        <v>1.2234355617871957E-2</v>
      </c>
      <c r="T154" s="4">
        <f t="shared" si="23"/>
        <v>0.19028200000000001</v>
      </c>
      <c r="U154" s="4">
        <f t="shared" si="28"/>
        <v>3.636789078498294E-2</v>
      </c>
      <c r="V154">
        <f t="shared" si="29"/>
        <v>3.4847819571929386</v>
      </c>
    </row>
    <row r="155" spans="1:22">
      <c r="A155" t="s">
        <v>157</v>
      </c>
      <c r="B155">
        <v>8192</v>
      </c>
      <c r="C155">
        <f t="shared" si="24"/>
        <v>8204</v>
      </c>
      <c r="D155">
        <v>14</v>
      </c>
      <c r="E155">
        <v>224</v>
      </c>
      <c r="F155">
        <v>3136</v>
      </c>
      <c r="M155">
        <f>$O$159+$Q$159*LOG(F155)+$S$159*LOG(F155)+$U$159*C155/MIN(F155,_xlfn.CEILING.MATH(C155/F155)*F155)</f>
        <v>0.19234476740402262</v>
      </c>
      <c r="O155" s="4"/>
      <c r="P155" s="4"/>
      <c r="Q155" s="4"/>
      <c r="R155" s="4"/>
      <c r="S155" s="4"/>
      <c r="T155" s="4"/>
      <c r="U155" s="4"/>
    </row>
    <row r="156" spans="1:22">
      <c r="B156">
        <v>8192</v>
      </c>
      <c r="C156">
        <f t="shared" si="24"/>
        <v>8204</v>
      </c>
      <c r="F156">
        <v>4096</v>
      </c>
      <c r="M156">
        <f>$O$159+$Q$159*LOG(F156)+$S$159*LOG(F156)+$U$159*C156/MIN(F156,_xlfn.CEILING.MATH(C156/F156)*F156)</f>
        <v>0.17176896052668522</v>
      </c>
      <c r="O156" s="3">
        <f>SUMPRODUCT(O147:O154,V147:V154)/SUM(V147:V154)</f>
        <v>3.9024625832264272E-2</v>
      </c>
      <c r="P156" s="4"/>
      <c r="Q156" s="3">
        <f>SUMPRODUCT(Q147:Q154,V147:V154)/SUM(V147:V154)</f>
        <v>5.0313698996056026E-3</v>
      </c>
      <c r="R156" s="4"/>
      <c r="S156" s="3">
        <f>SUMPRODUCT(S147:S154,V147:V154)/SUM(V147:V154)</f>
        <v>1.2274729340811636E-2</v>
      </c>
      <c r="T156" s="3"/>
      <c r="U156" s="3">
        <f>SUMPRODUCT(U147:U154,V147:V154)/SUM(V147:V154)</f>
        <v>3.4161690356781876E-2</v>
      </c>
    </row>
    <row r="157" spans="1:22">
      <c r="B157">
        <v>8192</v>
      </c>
      <c r="C157">
        <f t="shared" si="24"/>
        <v>8204</v>
      </c>
      <c r="F157">
        <f>F156*2</f>
        <v>8192</v>
      </c>
      <c r="M157">
        <f>$O$159+$Q$159*LOG(F157)+$S$159*LOG(F157)+$U$159*C157/MIN(F157,_xlfn.CEILING.MATH(C157/F157)*F157)</f>
        <v>0.13998997074515873</v>
      </c>
      <c r="O157" s="3"/>
      <c r="P157" s="4"/>
      <c r="Q157" s="3"/>
      <c r="R157" s="4"/>
      <c r="S157" s="3"/>
      <c r="T157" s="3"/>
      <c r="U157" s="3"/>
    </row>
    <row r="158" spans="1:22">
      <c r="B158">
        <v>8192</v>
      </c>
      <c r="C158">
        <f t="shared" si="24"/>
        <v>8204</v>
      </c>
      <c r="F158">
        <f>F157*2</f>
        <v>16384</v>
      </c>
      <c r="M158">
        <f>$O$159+$Q$159*LOG(F158)+$S$159*LOG(F158)+$U$159*C158/MIN(F158,_xlfn.CEILING.MATH(C158/F158)*F158)</f>
        <v>0.12656634748825163</v>
      </c>
      <c r="O158" s="1" t="s">
        <v>158</v>
      </c>
    </row>
    <row r="159" spans="1:22" ht="15">
      <c r="F159" s="3" t="s">
        <v>8</v>
      </c>
      <c r="G159" t="s">
        <v>172</v>
      </c>
      <c r="H159" s="3" t="s">
        <v>159</v>
      </c>
      <c r="I159" s="3" t="s">
        <v>160</v>
      </c>
      <c r="J159" s="3" t="s">
        <v>161</v>
      </c>
      <c r="K159" s="3" t="s">
        <v>162</v>
      </c>
      <c r="L159" s="3" t="s">
        <v>163</v>
      </c>
      <c r="M159" s="3" t="s">
        <v>164</v>
      </c>
      <c r="O159" s="8">
        <f>AVERAGE(O126,O141,O156)</f>
        <v>3.9166575215659465E-2</v>
      </c>
      <c r="P159" s="9"/>
      <c r="Q159" s="9">
        <f>AVERAGE(Q126,Q141,Q156)</f>
        <v>4.9853841559200258E-3</v>
      </c>
      <c r="R159" s="9"/>
      <c r="S159" s="9">
        <f>AVERAGE(S126,S141,S156)</f>
        <v>1.1397512361865203E-2</v>
      </c>
      <c r="T159" s="9"/>
      <c r="U159" s="9">
        <f>AVERAGE(U126,U141,U156)</f>
        <v>3.6657036218840137E-2</v>
      </c>
    </row>
    <row r="160" spans="1:22" ht="15">
      <c r="F160">
        <v>14</v>
      </c>
      <c r="H160">
        <f>L117</f>
        <v>3.9646629999999998</v>
      </c>
      <c r="I160">
        <f>M117</f>
        <v>5.4517645158496428</v>
      </c>
      <c r="J160">
        <f>L132</f>
        <v>7.834244</v>
      </c>
      <c r="K160">
        <f>M132</f>
        <v>10.814165242719973</v>
      </c>
      <c r="L160">
        <f>L147</f>
        <v>19.831551000000001</v>
      </c>
      <c r="M160">
        <f>M147</f>
        <v>21.53896669646063</v>
      </c>
      <c r="O160" s="10" t="s">
        <v>165</v>
      </c>
      <c r="P160" s="11"/>
      <c r="Q160" s="11" t="s">
        <v>166</v>
      </c>
      <c r="R160" s="11"/>
      <c r="S160" s="11" t="s">
        <v>167</v>
      </c>
      <c r="T160" s="11"/>
      <c r="U160" s="12" t="s">
        <v>168</v>
      </c>
    </row>
    <row r="161" spans="6:13">
      <c r="F161">
        <v>28</v>
      </c>
      <c r="H161">
        <f>L118</f>
        <v>2.3771150000000003</v>
      </c>
      <c r="I161">
        <f>M118</f>
        <v>2.7597857373026882</v>
      </c>
      <c r="J161">
        <f>L133</f>
        <v>4.5843100000000003</v>
      </c>
      <c r="K161">
        <f>M133</f>
        <v>5.4409861007378533</v>
      </c>
      <c r="L161">
        <f>L148</f>
        <v>9.1364020000000004</v>
      </c>
      <c r="M161">
        <f>M148</f>
        <v>10.803386827608181</v>
      </c>
    </row>
    <row r="162" spans="6:13">
      <c r="F162">
        <v>56</v>
      </c>
      <c r="H162">
        <f>L119</f>
        <v>1.2304630000000001</v>
      </c>
      <c r="I162">
        <f>M119</f>
        <v>1.416262219663067</v>
      </c>
      <c r="J162">
        <f>L134</f>
        <v>2.327801</v>
      </c>
      <c r="K162">
        <f>M134</f>
        <v>2.7568624013806491</v>
      </c>
      <c r="L162">
        <f>L149</f>
        <v>4.6806410000000005</v>
      </c>
      <c r="M162">
        <f>M149</f>
        <v>5.4380627648158137</v>
      </c>
    </row>
    <row r="163" spans="6:13">
      <c r="F163">
        <v>112</v>
      </c>
      <c r="H163">
        <f>L120</f>
        <v>0.65867900000000001</v>
      </c>
      <c r="I163">
        <f>M120</f>
        <v>0.7469663324771123</v>
      </c>
      <c r="J163">
        <f>L135</f>
        <v>1.237641</v>
      </c>
      <c r="K163">
        <f>M135</f>
        <v>1.4172664233359036</v>
      </c>
      <c r="L163">
        <f>L150</f>
        <v>2.3414359999999999</v>
      </c>
      <c r="M163">
        <f>M150</f>
        <v>2.7578666050534855</v>
      </c>
    </row>
    <row r="164" spans="6:13">
      <c r="F164">
        <v>196</v>
      </c>
      <c r="H164">
        <f>L121</f>
        <v>0.43136000000000002</v>
      </c>
      <c r="I164">
        <f>M121</f>
        <v>0.46199330091276714</v>
      </c>
      <c r="J164">
        <f>L136</f>
        <v>0.73519400000000001</v>
      </c>
      <c r="K164">
        <f>M136</f>
        <v>0.84502192426064782</v>
      </c>
      <c r="L164">
        <f>L151</f>
        <v>1.379842</v>
      </c>
      <c r="M164">
        <f>M151</f>
        <v>1.6110791709564092</v>
      </c>
    </row>
    <row r="165" spans="6:13">
      <c r="F165">
        <v>392</v>
      </c>
      <c r="H165">
        <f>L122</f>
        <v>0.27243800000000001</v>
      </c>
      <c r="I165">
        <f>M122</f>
        <v>0.27428857833657466</v>
      </c>
      <c r="J165">
        <f>L137</f>
        <v>0.43783699999999998</v>
      </c>
      <c r="K165">
        <f>M137</f>
        <v>0.465802890010515</v>
      </c>
      <c r="L165">
        <f>L152</f>
        <v>0.73061600000000004</v>
      </c>
      <c r="M165">
        <f>M152</f>
        <v>0.84883151335839568</v>
      </c>
    </row>
    <row r="166" spans="6:13">
      <c r="F166">
        <v>784</v>
      </c>
      <c r="H166">
        <f>L123</f>
        <v>0.18191600000000002</v>
      </c>
      <c r="I166">
        <f>M123</f>
        <v>0.1829020886823346</v>
      </c>
      <c r="J166">
        <f>L138</f>
        <v>0.29184100000000002</v>
      </c>
      <c r="K166">
        <f>M138</f>
        <v>0.27865924451930479</v>
      </c>
      <c r="L166">
        <f>L153</f>
        <v>0.46785299999999996</v>
      </c>
      <c r="M166">
        <f>M153</f>
        <v>0.47017355619324508</v>
      </c>
    </row>
    <row r="167" spans="6:13">
      <c r="F167">
        <v>1568</v>
      </c>
      <c r="H167">
        <f>L124</f>
        <v>0.14804600000000001</v>
      </c>
      <c r="I167">
        <f>M124</f>
        <v>0.13967471548907073</v>
      </c>
      <c r="J167">
        <f>L139</f>
        <v>0.20847500000000002</v>
      </c>
      <c r="K167">
        <f>M139</f>
        <v>0.18755329340755583</v>
      </c>
      <c r="L167">
        <f>L154</f>
        <v>0.28696199999999999</v>
      </c>
      <c r="M167">
        <f>M154</f>
        <v>0.28331044924452597</v>
      </c>
    </row>
    <row r="168" spans="6:13">
      <c r="F168">
        <v>3136</v>
      </c>
      <c r="I168">
        <f>M125</f>
        <v>0.120526900526295</v>
      </c>
      <c r="K168">
        <f>M140</f>
        <v>0.14446618948553755</v>
      </c>
      <c r="M168">
        <f>M155</f>
        <v>0.19234476740402262</v>
      </c>
    </row>
    <row r="169" spans="6:13">
      <c r="F169">
        <v>4096</v>
      </c>
      <c r="I169">
        <f>M126</f>
        <v>0.116783406198425</v>
      </c>
      <c r="K169">
        <f>M141</f>
        <v>0.13511192430784508</v>
      </c>
      <c r="M169">
        <f>M156</f>
        <v>0.17176896052668522</v>
      </c>
    </row>
    <row r="170" spans="6:13">
      <c r="F170">
        <f>F169*2</f>
        <v>8192</v>
      </c>
      <c r="I170">
        <f>M127</f>
        <v>0.11249719358102861</v>
      </c>
      <c r="K170">
        <f>M142</f>
        <v>0.12166145263573865</v>
      </c>
      <c r="M170">
        <f>M157</f>
        <v>0.13998997074515873</v>
      </c>
    </row>
    <row r="171" spans="6:13">
      <c r="F171">
        <f>F170*2</f>
        <v>16384</v>
      </c>
      <c r="I171">
        <f>M128</f>
        <v>0.1128199589061866</v>
      </c>
      <c r="K171">
        <f>M143</f>
        <v>0.11740208843354161</v>
      </c>
      <c r="M171">
        <f>M158</f>
        <v>0.12656634748825163</v>
      </c>
    </row>
    <row r="174" spans="6:13">
      <c r="F174" s="3"/>
      <c r="G174" s="13"/>
      <c r="H174" s="13"/>
      <c r="I174" s="13"/>
      <c r="J174" s="13"/>
      <c r="K174" s="13"/>
      <c r="L174" s="13"/>
    </row>
    <row r="189" spans="1:10">
      <c r="B189" s="13" t="s">
        <v>169</v>
      </c>
      <c r="C189" s="13"/>
      <c r="D189" s="13" t="s">
        <v>170</v>
      </c>
      <c r="F189" s="3" t="s">
        <v>8</v>
      </c>
      <c r="G189" s="3" t="s">
        <v>13</v>
      </c>
      <c r="I189" s="3" t="s">
        <v>8</v>
      </c>
      <c r="J189" s="3" t="s">
        <v>13</v>
      </c>
    </row>
    <row r="190" spans="1:10">
      <c r="A190">
        <f t="shared" ref="A190:A207" si="30">MAX(F190,I190)</f>
        <v>1</v>
      </c>
      <c r="B190">
        <f t="shared" ref="B190:B197" si="31">G190</f>
        <v>112.01434999999999</v>
      </c>
      <c r="F190">
        <v>1</v>
      </c>
      <c r="G190">
        <v>112.01434999999999</v>
      </c>
    </row>
    <row r="191" spans="1:10">
      <c r="A191">
        <f t="shared" si="30"/>
        <v>2</v>
      </c>
      <c r="B191">
        <f t="shared" si="31"/>
        <v>56.821596</v>
      </c>
      <c r="F191">
        <v>2</v>
      </c>
      <c r="G191">
        <v>56.821596</v>
      </c>
    </row>
    <row r="192" spans="1:10">
      <c r="A192">
        <f t="shared" si="30"/>
        <v>4</v>
      </c>
      <c r="B192">
        <f t="shared" si="31"/>
        <v>28.907513000000002</v>
      </c>
      <c r="F192">
        <v>4</v>
      </c>
      <c r="G192">
        <v>28.907513000000002</v>
      </c>
    </row>
    <row r="193" spans="1:10">
      <c r="A193">
        <f t="shared" si="30"/>
        <v>8</v>
      </c>
      <c r="B193">
        <f t="shared" si="31"/>
        <v>16.204037</v>
      </c>
      <c r="F193">
        <v>8</v>
      </c>
      <c r="G193">
        <v>16.204037</v>
      </c>
    </row>
    <row r="194" spans="1:10">
      <c r="A194">
        <f t="shared" si="30"/>
        <v>14</v>
      </c>
      <c r="B194">
        <f t="shared" si="31"/>
        <v>10.061059999999999</v>
      </c>
      <c r="D194">
        <f>J194</f>
        <v>20.057506</v>
      </c>
      <c r="F194">
        <v>14</v>
      </c>
      <c r="G194">
        <v>10.061059999999999</v>
      </c>
      <c r="I194">
        <v>14</v>
      </c>
      <c r="J194">
        <v>20.057506</v>
      </c>
    </row>
    <row r="195" spans="1:10">
      <c r="A195">
        <f t="shared" si="30"/>
        <v>28</v>
      </c>
      <c r="B195">
        <f t="shared" si="31"/>
        <v>8.0604580000000006</v>
      </c>
      <c r="D195">
        <f>J195</f>
        <v>9.7604330000000008</v>
      </c>
      <c r="F195">
        <v>28</v>
      </c>
      <c r="G195">
        <v>8.0604580000000006</v>
      </c>
      <c r="I195">
        <v>28</v>
      </c>
      <c r="J195">
        <v>9.7604330000000008</v>
      </c>
    </row>
    <row r="196" spans="1:10">
      <c r="A196">
        <f t="shared" si="30"/>
        <v>56</v>
      </c>
      <c r="B196">
        <f t="shared" si="31"/>
        <v>4.0958829999999997</v>
      </c>
      <c r="D196">
        <f>J196</f>
        <v>5.042459</v>
      </c>
      <c r="F196">
        <v>56</v>
      </c>
      <c r="G196">
        <v>4.0958829999999997</v>
      </c>
      <c r="I196">
        <v>56</v>
      </c>
      <c r="J196">
        <v>5.042459</v>
      </c>
    </row>
    <row r="197" spans="1:10">
      <c r="A197">
        <f t="shared" si="30"/>
        <v>112</v>
      </c>
      <c r="B197">
        <f t="shared" si="31"/>
        <v>2.1519439999999999</v>
      </c>
      <c r="D197">
        <f>J197</f>
        <v>2.5519780000000001</v>
      </c>
      <c r="F197">
        <v>112</v>
      </c>
      <c r="G197">
        <v>2.1519439999999999</v>
      </c>
      <c r="I197">
        <v>112</v>
      </c>
      <c r="J197">
        <v>2.5519780000000001</v>
      </c>
    </row>
    <row r="198" spans="1:10">
      <c r="A198">
        <f t="shared" si="30"/>
        <v>196</v>
      </c>
      <c r="D198">
        <f>J198</f>
        <v>1.4991399999999999</v>
      </c>
      <c r="I198">
        <v>196</v>
      </c>
      <c r="J198">
        <v>1.4991399999999999</v>
      </c>
    </row>
    <row r="199" spans="1:10">
      <c r="A199">
        <f t="shared" si="30"/>
        <v>224</v>
      </c>
      <c r="B199">
        <f>G199</f>
        <v>1.1487130000000001</v>
      </c>
      <c r="F199">
        <v>224</v>
      </c>
      <c r="G199">
        <v>1.1487130000000001</v>
      </c>
    </row>
    <row r="200" spans="1:10">
      <c r="A200">
        <f t="shared" si="30"/>
        <v>392</v>
      </c>
      <c r="D200">
        <f>J200</f>
        <v>0.79414700000000005</v>
      </c>
      <c r="I200">
        <v>392</v>
      </c>
      <c r="J200">
        <v>0.79414700000000005</v>
      </c>
    </row>
    <row r="201" spans="1:10">
      <c r="A201">
        <f t="shared" si="30"/>
        <v>448</v>
      </c>
      <c r="B201">
        <f>G201</f>
        <v>0.64055499999999999</v>
      </c>
      <c r="F201">
        <v>448</v>
      </c>
      <c r="G201">
        <v>0.64055499999999999</v>
      </c>
    </row>
    <row r="202" spans="1:10">
      <c r="A202">
        <f t="shared" si="30"/>
        <v>784</v>
      </c>
      <c r="D202">
        <f>J202</f>
        <v>0.52179399999999998</v>
      </c>
      <c r="I202">
        <v>784</v>
      </c>
      <c r="J202">
        <v>0.52179399999999998</v>
      </c>
    </row>
    <row r="203" spans="1:10">
      <c r="A203">
        <f t="shared" si="30"/>
        <v>896</v>
      </c>
      <c r="B203">
        <f>G203</f>
        <v>0.38571800000000001</v>
      </c>
      <c r="F203">
        <v>896</v>
      </c>
      <c r="G203">
        <v>0.38571800000000001</v>
      </c>
    </row>
    <row r="204" spans="1:10">
      <c r="A204">
        <f t="shared" si="30"/>
        <v>1568</v>
      </c>
      <c r="D204">
        <f>J204</f>
        <v>0.34986299999999998</v>
      </c>
      <c r="I204">
        <v>1568</v>
      </c>
      <c r="J204">
        <v>0.34986299999999998</v>
      </c>
    </row>
    <row r="205" spans="1:10">
      <c r="A205">
        <f t="shared" si="30"/>
        <v>1792</v>
      </c>
      <c r="B205">
        <f>G205</f>
        <v>0.29058699999999998</v>
      </c>
      <c r="F205">
        <v>1792</v>
      </c>
      <c r="G205">
        <v>0.29058699999999998</v>
      </c>
    </row>
    <row r="206" spans="1:10">
      <c r="A206">
        <f t="shared" si="30"/>
        <v>3136</v>
      </c>
      <c r="D206">
        <f>J206</f>
        <v>0.30870399999999998</v>
      </c>
      <c r="I206">
        <v>3136</v>
      </c>
      <c r="J206">
        <v>0.30870399999999998</v>
      </c>
    </row>
    <row r="207" spans="1:10">
      <c r="A207">
        <f t="shared" si="30"/>
        <v>3456</v>
      </c>
      <c r="B207">
        <f>G207</f>
        <v>0.30138599999999999</v>
      </c>
      <c r="F207">
        <v>3456</v>
      </c>
      <c r="G207">
        <v>0.30138599999999999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workbookViewId="0"/>
  </sheetViews>
  <sheetFormatPr defaultRowHeight="14.25"/>
  <cols>
    <col min="1" max="1" width="53.75" customWidth="1"/>
    <col min="2" max="3" width="10.625" customWidth="1"/>
    <col min="4" max="4" width="7.375" customWidth="1"/>
    <col min="5" max="5" width="5.875" customWidth="1"/>
    <col min="6" max="6" width="7.75" customWidth="1"/>
    <col min="7" max="12" width="14.75" customWidth="1"/>
    <col min="13" max="14" width="13.5" customWidth="1"/>
    <col min="15" max="15" width="5.5" customWidth="1"/>
    <col min="16" max="16" width="13.5" customWidth="1"/>
    <col min="17" max="17" width="15.25" customWidth="1"/>
    <col min="18" max="18" width="13" customWidth="1"/>
    <col min="19" max="19" width="12.625" customWidth="1"/>
    <col min="20" max="20" width="12.5" customWidth="1"/>
    <col min="21" max="21" width="11.625" customWidth="1"/>
    <col min="22" max="22" width="13.125" customWidth="1"/>
  </cols>
  <sheetData>
    <row r="1" spans="1:15">
      <c r="A1" t="s">
        <v>0</v>
      </c>
    </row>
    <row r="2" spans="1:15" ht="15">
      <c r="A2" t="s">
        <v>1</v>
      </c>
      <c r="L2" s="1" t="s">
        <v>2</v>
      </c>
      <c r="M2" s="1"/>
      <c r="N2" s="1"/>
      <c r="O2" s="1"/>
    </row>
    <row r="3" spans="1:15">
      <c r="A3" t="s">
        <v>3</v>
      </c>
    </row>
    <row r="4" spans="1:15" ht="15">
      <c r="A4" s="2" t="s">
        <v>4</v>
      </c>
      <c r="B4" s="3" t="s">
        <v>5</v>
      </c>
      <c r="C4" s="3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</row>
    <row r="5" spans="1:15">
      <c r="A5" t="s">
        <v>14</v>
      </c>
      <c r="B5">
        <v>2048</v>
      </c>
      <c r="D5">
        <v>1</v>
      </c>
      <c r="E5">
        <v>1</v>
      </c>
      <c r="F5">
        <v>1</v>
      </c>
      <c r="G5">
        <v>1.2017E-2</v>
      </c>
      <c r="H5">
        <v>2.1999999999999999E-5</v>
      </c>
      <c r="I5">
        <v>1.09E-3</v>
      </c>
      <c r="J5">
        <v>28.186233000000001</v>
      </c>
      <c r="K5">
        <v>28.200785</v>
      </c>
    </row>
    <row r="6" spans="1:15">
      <c r="A6" t="s">
        <v>15</v>
      </c>
      <c r="B6">
        <v>2048</v>
      </c>
      <c r="D6">
        <v>1</v>
      </c>
      <c r="E6">
        <v>2</v>
      </c>
      <c r="F6">
        <v>2</v>
      </c>
      <c r="G6">
        <v>1.1802E-2</v>
      </c>
      <c r="H6">
        <v>1.2080000000000001E-3</v>
      </c>
      <c r="I6">
        <v>2.738E-3</v>
      </c>
      <c r="J6">
        <v>14.254581</v>
      </c>
      <c r="K6">
        <v>14.311061</v>
      </c>
    </row>
    <row r="7" spans="1:15">
      <c r="A7" t="s">
        <v>16</v>
      </c>
      <c r="B7">
        <v>2048</v>
      </c>
      <c r="D7">
        <v>1</v>
      </c>
      <c r="E7">
        <v>4</v>
      </c>
      <c r="F7">
        <v>4</v>
      </c>
      <c r="G7">
        <v>1.1483E-2</v>
      </c>
      <c r="H7">
        <v>2.5469999999999998E-3</v>
      </c>
      <c r="I7">
        <v>6.0042999999999999E-2</v>
      </c>
      <c r="J7">
        <v>7.1656250000000004</v>
      </c>
      <c r="K7">
        <v>7.3040950000000002</v>
      </c>
    </row>
    <row r="8" spans="1:15">
      <c r="A8" t="s">
        <v>17</v>
      </c>
      <c r="B8">
        <v>2048</v>
      </c>
      <c r="D8">
        <v>1</v>
      </c>
      <c r="E8">
        <v>8</v>
      </c>
      <c r="F8">
        <v>8</v>
      </c>
      <c r="G8">
        <v>1.3376000000000001E-2</v>
      </c>
      <c r="H8">
        <v>1.6180000000000001E-3</v>
      </c>
      <c r="I8">
        <v>3.722E-3</v>
      </c>
      <c r="J8">
        <v>4.1382190000000003</v>
      </c>
      <c r="K8">
        <v>4.1586930000000004</v>
      </c>
    </row>
    <row r="9" spans="1:15">
      <c r="A9" t="s">
        <v>18</v>
      </c>
      <c r="B9">
        <v>2048</v>
      </c>
      <c r="D9">
        <v>1</v>
      </c>
      <c r="E9">
        <v>14</v>
      </c>
      <c r="F9">
        <v>14</v>
      </c>
      <c r="G9">
        <v>1.508E-2</v>
      </c>
      <c r="H9">
        <v>1.688E-3</v>
      </c>
      <c r="I9">
        <v>9.2739999999999993E-3</v>
      </c>
      <c r="J9">
        <v>2.5750549999999999</v>
      </c>
      <c r="K9">
        <v>2.6088369999999999</v>
      </c>
    </row>
    <row r="10" spans="1:15">
      <c r="A10" t="s">
        <v>19</v>
      </c>
      <c r="B10">
        <v>2048</v>
      </c>
      <c r="D10">
        <v>1</v>
      </c>
      <c r="E10">
        <v>28</v>
      </c>
      <c r="F10">
        <v>28</v>
      </c>
      <c r="G10">
        <v>2.3104E-2</v>
      </c>
      <c r="H10">
        <v>5.8230000000000001E-3</v>
      </c>
      <c r="I10">
        <v>2.3621E-2</v>
      </c>
      <c r="J10">
        <v>1.966745</v>
      </c>
      <c r="K10">
        <v>2.0615380000000001</v>
      </c>
    </row>
    <row r="11" spans="1:15">
      <c r="A11" t="s">
        <v>20</v>
      </c>
      <c r="B11">
        <v>2048</v>
      </c>
      <c r="D11">
        <v>1</v>
      </c>
      <c r="E11">
        <v>56</v>
      </c>
      <c r="F11">
        <v>56</v>
      </c>
      <c r="G11">
        <v>2.3754999999999998E-2</v>
      </c>
      <c r="H11">
        <v>8.1040000000000001E-3</v>
      </c>
      <c r="I11">
        <v>2.8018000000000001E-2</v>
      </c>
      <c r="J11">
        <v>1.0066980000000001</v>
      </c>
      <c r="K11">
        <v>1.0707100000000001</v>
      </c>
    </row>
    <row r="12" spans="1:15">
      <c r="A12" t="s">
        <v>21</v>
      </c>
      <c r="B12">
        <v>2048</v>
      </c>
      <c r="D12">
        <v>1</v>
      </c>
      <c r="E12">
        <v>112</v>
      </c>
      <c r="F12">
        <v>112</v>
      </c>
      <c r="G12">
        <v>2.4074999999999999E-2</v>
      </c>
      <c r="H12">
        <v>9.9550000000000003E-3</v>
      </c>
      <c r="I12">
        <v>3.2635999999999998E-2</v>
      </c>
      <c r="J12">
        <v>0.51822800000000002</v>
      </c>
      <c r="K12">
        <v>0.59128999999999998</v>
      </c>
    </row>
    <row r="13" spans="1:15">
      <c r="A13" t="s">
        <v>22</v>
      </c>
      <c r="B13">
        <v>2048</v>
      </c>
      <c r="D13">
        <v>1</v>
      </c>
      <c r="E13">
        <v>224</v>
      </c>
      <c r="F13">
        <v>224</v>
      </c>
      <c r="G13">
        <v>2.4884E-2</v>
      </c>
      <c r="H13">
        <v>1.2593999999999999E-2</v>
      </c>
      <c r="I13">
        <v>2.6162000000000001E-2</v>
      </c>
      <c r="J13">
        <v>0.27688600000000002</v>
      </c>
      <c r="K13">
        <v>0.35458600000000001</v>
      </c>
    </row>
    <row r="14" spans="1:15">
      <c r="A14" t="s">
        <v>23</v>
      </c>
      <c r="B14">
        <v>2048</v>
      </c>
      <c r="D14">
        <v>1</v>
      </c>
      <c r="E14">
        <v>448</v>
      </c>
      <c r="F14">
        <v>448</v>
      </c>
      <c r="G14">
        <v>2.4029999999999999E-2</v>
      </c>
      <c r="H14">
        <v>1.4064999999999999E-2</v>
      </c>
      <c r="I14">
        <v>5.8824000000000001E-2</v>
      </c>
      <c r="J14">
        <v>0.137073</v>
      </c>
      <c r="K14">
        <v>0.24934999999999999</v>
      </c>
    </row>
    <row r="15" spans="1:15">
      <c r="A15" t="s">
        <v>24</v>
      </c>
      <c r="B15">
        <v>2048</v>
      </c>
      <c r="D15">
        <v>1</v>
      </c>
      <c r="E15">
        <v>896</v>
      </c>
      <c r="F15">
        <v>896</v>
      </c>
      <c r="G15">
        <v>2.6186000000000001E-2</v>
      </c>
      <c r="H15">
        <v>1.5878E-2</v>
      </c>
      <c r="I15">
        <v>2.775E-2</v>
      </c>
      <c r="J15">
        <v>8.5835999999999996E-2</v>
      </c>
      <c r="K15">
        <v>0.16589400000000001</v>
      </c>
    </row>
    <row r="16" spans="1:15">
      <c r="A16" t="s">
        <v>25</v>
      </c>
      <c r="B16">
        <v>2048</v>
      </c>
      <c r="D16">
        <v>1</v>
      </c>
      <c r="E16">
        <v>1792</v>
      </c>
      <c r="F16">
        <v>1792</v>
      </c>
      <c r="G16">
        <v>2.3982E-2</v>
      </c>
      <c r="H16">
        <v>1.7246000000000001E-2</v>
      </c>
      <c r="I16">
        <v>5.9514999999999998E-2</v>
      </c>
      <c r="J16">
        <v>5.2662E-2</v>
      </c>
      <c r="K16">
        <v>0.18245</v>
      </c>
    </row>
    <row r="17" spans="1:11">
      <c r="A17" t="s">
        <v>26</v>
      </c>
      <c r="B17">
        <v>2048</v>
      </c>
      <c r="D17">
        <v>1</v>
      </c>
      <c r="E17">
        <v>3456</v>
      </c>
      <c r="F17">
        <v>3456</v>
      </c>
      <c r="G17">
        <v>2.3494999999999999E-2</v>
      </c>
      <c r="H17">
        <v>2.1260000000000001E-2</v>
      </c>
      <c r="I17">
        <v>8.4177000000000002E-2</v>
      </c>
      <c r="J17">
        <v>2.4381E-2</v>
      </c>
      <c r="K17">
        <v>0.195465</v>
      </c>
    </row>
    <row r="18" spans="1:11" ht="15">
      <c r="A18" s="2" t="s">
        <v>4</v>
      </c>
      <c r="B18" s="3" t="s">
        <v>5</v>
      </c>
      <c r="C18" s="3"/>
      <c r="D18" s="3" t="s">
        <v>6</v>
      </c>
      <c r="E18" s="3" t="s">
        <v>7</v>
      </c>
      <c r="F18" s="3" t="s">
        <v>8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13</v>
      </c>
    </row>
    <row r="19" spans="1:11">
      <c r="A19" t="s">
        <v>27</v>
      </c>
      <c r="B19">
        <v>4096</v>
      </c>
      <c r="D19">
        <v>1</v>
      </c>
      <c r="E19">
        <v>1</v>
      </c>
      <c r="F19">
        <v>1</v>
      </c>
      <c r="G19">
        <v>1.1709000000000001E-2</v>
      </c>
      <c r="H19">
        <v>2.1999999999999999E-5</v>
      </c>
      <c r="I19">
        <v>1.047E-3</v>
      </c>
      <c r="J19">
        <v>56.138364000000003</v>
      </c>
      <c r="K19">
        <v>56.152540999999999</v>
      </c>
    </row>
    <row r="20" spans="1:11">
      <c r="A20" t="s">
        <v>28</v>
      </c>
      <c r="B20">
        <v>4096</v>
      </c>
      <c r="D20">
        <v>1</v>
      </c>
      <c r="E20">
        <v>2</v>
      </c>
      <c r="F20">
        <v>2</v>
      </c>
      <c r="G20">
        <v>1.1879000000000001E-2</v>
      </c>
      <c r="H20">
        <v>1.2719999999999999E-3</v>
      </c>
      <c r="I20">
        <v>9.3907000000000004E-2</v>
      </c>
      <c r="J20">
        <v>28.304352999999999</v>
      </c>
      <c r="K20">
        <v>28.478342000000001</v>
      </c>
    </row>
    <row r="21" spans="1:11">
      <c r="A21" t="s">
        <v>29</v>
      </c>
      <c r="B21">
        <v>4096</v>
      </c>
      <c r="D21">
        <v>1</v>
      </c>
      <c r="E21">
        <v>4</v>
      </c>
      <c r="F21">
        <v>4</v>
      </c>
      <c r="G21">
        <v>1.1660999999999999E-2</v>
      </c>
      <c r="H21">
        <v>2.5000000000000001E-3</v>
      </c>
      <c r="I21">
        <v>0.16068099999999999</v>
      </c>
      <c r="J21">
        <v>14.355117</v>
      </c>
      <c r="K21">
        <v>14.531461</v>
      </c>
    </row>
    <row r="22" spans="1:11">
      <c r="A22" t="s">
        <v>30</v>
      </c>
      <c r="B22">
        <v>4096</v>
      </c>
      <c r="D22">
        <v>1</v>
      </c>
      <c r="E22">
        <v>8</v>
      </c>
      <c r="F22">
        <v>8</v>
      </c>
      <c r="G22">
        <v>1.3221999999999999E-2</v>
      </c>
      <c r="H22">
        <v>1.583E-3</v>
      </c>
      <c r="I22">
        <v>3.741E-3</v>
      </c>
      <c r="J22">
        <v>8.1557980000000008</v>
      </c>
      <c r="K22">
        <v>8.1772570000000009</v>
      </c>
    </row>
    <row r="23" spans="1:11">
      <c r="A23" t="s">
        <v>31</v>
      </c>
      <c r="B23">
        <v>4096</v>
      </c>
      <c r="D23">
        <v>1</v>
      </c>
      <c r="E23">
        <v>14</v>
      </c>
      <c r="F23">
        <v>14</v>
      </c>
      <c r="G23">
        <v>1.4374E-2</v>
      </c>
      <c r="H23">
        <v>1.6559999999999999E-3</v>
      </c>
      <c r="I23">
        <v>1.6081000000000002E-2</v>
      </c>
      <c r="J23">
        <v>5.0282739999999997</v>
      </c>
      <c r="K23">
        <v>5.1296569999999999</v>
      </c>
    </row>
    <row r="24" spans="1:11">
      <c r="A24" t="s">
        <v>32</v>
      </c>
      <c r="B24">
        <v>4096</v>
      </c>
      <c r="D24">
        <v>1</v>
      </c>
      <c r="E24">
        <v>28</v>
      </c>
      <c r="F24">
        <v>28</v>
      </c>
      <c r="G24">
        <v>2.3132E-2</v>
      </c>
      <c r="H24">
        <v>5.7850000000000002E-3</v>
      </c>
      <c r="I24">
        <v>6.5093999999999999E-2</v>
      </c>
      <c r="J24">
        <v>3.9828440000000001</v>
      </c>
      <c r="K24">
        <v>4.0815260000000002</v>
      </c>
    </row>
    <row r="25" spans="1:11">
      <c r="A25" t="s">
        <v>33</v>
      </c>
      <c r="B25">
        <v>4096</v>
      </c>
      <c r="D25">
        <v>1</v>
      </c>
      <c r="E25">
        <v>56</v>
      </c>
      <c r="F25">
        <v>56</v>
      </c>
      <c r="G25">
        <v>2.3127999999999999E-2</v>
      </c>
      <c r="H25">
        <v>8.3110000000000007E-3</v>
      </c>
      <c r="I25">
        <v>6.4163999999999999E-2</v>
      </c>
      <c r="J25">
        <v>1.9774320000000001</v>
      </c>
      <c r="K25">
        <v>2.0847259999999999</v>
      </c>
    </row>
    <row r="26" spans="1:11">
      <c r="A26" t="s">
        <v>34</v>
      </c>
      <c r="B26">
        <v>4096</v>
      </c>
      <c r="D26">
        <v>1</v>
      </c>
      <c r="E26">
        <v>112</v>
      </c>
      <c r="F26">
        <v>112</v>
      </c>
      <c r="G26">
        <v>2.4272999999999999E-2</v>
      </c>
      <c r="H26">
        <v>9.7850000000000003E-3</v>
      </c>
      <c r="I26">
        <v>4.0189000000000002E-2</v>
      </c>
      <c r="J26">
        <v>1.0105500000000001</v>
      </c>
      <c r="K26">
        <v>1.0894600000000001</v>
      </c>
    </row>
    <row r="27" spans="1:11">
      <c r="A27" t="s">
        <v>35</v>
      </c>
      <c r="B27">
        <v>4096</v>
      </c>
      <c r="D27">
        <v>1</v>
      </c>
      <c r="E27">
        <v>224</v>
      </c>
      <c r="F27">
        <v>224</v>
      </c>
      <c r="G27">
        <v>2.4833999999999998E-2</v>
      </c>
      <c r="H27">
        <v>1.2186000000000001E-2</v>
      </c>
      <c r="I27">
        <v>2.7564000000000002E-2</v>
      </c>
      <c r="J27">
        <v>0.51913699999999996</v>
      </c>
      <c r="K27">
        <v>0.59913899999999998</v>
      </c>
    </row>
    <row r="28" spans="1:11">
      <c r="A28" t="s">
        <v>36</v>
      </c>
      <c r="B28">
        <v>4096</v>
      </c>
      <c r="D28">
        <v>1</v>
      </c>
      <c r="E28">
        <v>448</v>
      </c>
      <c r="F28">
        <v>448</v>
      </c>
      <c r="G28">
        <v>2.4992E-2</v>
      </c>
      <c r="H28">
        <v>1.3809999999999999E-2</v>
      </c>
      <c r="I28">
        <v>2.8584999999999999E-2</v>
      </c>
      <c r="J28">
        <v>0.27472299999999999</v>
      </c>
      <c r="K28">
        <v>0.36008099999999998</v>
      </c>
    </row>
    <row r="29" spans="1:11">
      <c r="A29" t="s">
        <v>37</v>
      </c>
      <c r="B29">
        <v>4096</v>
      </c>
      <c r="D29">
        <v>1</v>
      </c>
      <c r="E29">
        <v>896</v>
      </c>
      <c r="F29">
        <v>896</v>
      </c>
      <c r="G29">
        <v>2.5031999999999999E-2</v>
      </c>
      <c r="H29">
        <v>1.5743E-2</v>
      </c>
      <c r="I29">
        <v>3.4231999999999999E-2</v>
      </c>
      <c r="J29">
        <v>0.13847999999999999</v>
      </c>
      <c r="K29">
        <v>0.23688200000000001</v>
      </c>
    </row>
    <row r="30" spans="1:11">
      <c r="A30" t="s">
        <v>38</v>
      </c>
      <c r="B30">
        <v>4096</v>
      </c>
      <c r="D30">
        <v>1</v>
      </c>
      <c r="E30">
        <v>1792</v>
      </c>
      <c r="F30">
        <v>1792</v>
      </c>
      <c r="G30">
        <v>2.5260000000000001E-2</v>
      </c>
      <c r="H30">
        <v>1.8407E-2</v>
      </c>
      <c r="I30">
        <v>7.4522000000000005E-2</v>
      </c>
      <c r="J30">
        <v>8.3340999999999998E-2</v>
      </c>
      <c r="K30">
        <v>0.230989</v>
      </c>
    </row>
    <row r="31" spans="1:11">
      <c r="A31" t="s">
        <v>39</v>
      </c>
      <c r="B31">
        <v>4096</v>
      </c>
      <c r="D31">
        <v>1</v>
      </c>
      <c r="E31">
        <v>3456</v>
      </c>
      <c r="F31">
        <v>3456</v>
      </c>
      <c r="G31">
        <v>2.332E-2</v>
      </c>
      <c r="H31">
        <v>2.0854999999999999E-2</v>
      </c>
      <c r="I31">
        <v>9.2619000000000007E-2</v>
      </c>
      <c r="J31">
        <v>5.2118999999999999E-2</v>
      </c>
      <c r="K31">
        <v>0.2205</v>
      </c>
    </row>
    <row r="32" spans="1:11" ht="15">
      <c r="A32" s="2" t="s">
        <v>4</v>
      </c>
      <c r="B32" s="3" t="s">
        <v>5</v>
      </c>
      <c r="C32" s="3"/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</row>
    <row r="33" spans="1:11">
      <c r="A33" t="s">
        <v>40</v>
      </c>
      <c r="B33">
        <v>8192</v>
      </c>
      <c r="D33">
        <v>1</v>
      </c>
      <c r="E33">
        <v>1</v>
      </c>
      <c r="F33">
        <v>1</v>
      </c>
      <c r="G33">
        <v>1.1535999999999999E-2</v>
      </c>
      <c r="H33">
        <v>2.4000000000000001E-5</v>
      </c>
      <c r="I33">
        <v>1.073E-3</v>
      </c>
      <c r="J33">
        <v>112.000266</v>
      </c>
      <c r="K33">
        <v>112.01434999999999</v>
      </c>
    </row>
    <row r="34" spans="1:11">
      <c r="A34" t="s">
        <v>41</v>
      </c>
      <c r="B34">
        <v>8192</v>
      </c>
      <c r="D34">
        <v>1</v>
      </c>
      <c r="E34">
        <v>2</v>
      </c>
      <c r="F34">
        <v>2</v>
      </c>
      <c r="G34">
        <v>1.1764E-2</v>
      </c>
      <c r="H34">
        <v>1.235E-3</v>
      </c>
      <c r="I34">
        <v>2.8379999999999998E-3</v>
      </c>
      <c r="J34">
        <v>56.499149000000003</v>
      </c>
      <c r="K34">
        <v>56.821596</v>
      </c>
    </row>
    <row r="35" spans="1:11">
      <c r="A35" t="s">
        <v>42</v>
      </c>
      <c r="B35">
        <v>8192</v>
      </c>
      <c r="D35">
        <v>1</v>
      </c>
      <c r="E35">
        <v>4</v>
      </c>
      <c r="F35">
        <v>4</v>
      </c>
      <c r="G35">
        <v>1.1863E-2</v>
      </c>
      <c r="H35">
        <v>2.5049999999999998E-3</v>
      </c>
      <c r="I35">
        <v>0.30758999999999997</v>
      </c>
      <c r="J35">
        <v>28.583932999999998</v>
      </c>
      <c r="K35">
        <v>28.907513000000002</v>
      </c>
    </row>
    <row r="36" spans="1:11">
      <c r="A36" t="s">
        <v>43</v>
      </c>
      <c r="B36">
        <v>8192</v>
      </c>
      <c r="D36">
        <v>1</v>
      </c>
      <c r="E36">
        <v>8</v>
      </c>
      <c r="F36">
        <v>8</v>
      </c>
      <c r="G36">
        <v>1.3325999999999999E-2</v>
      </c>
      <c r="H36">
        <v>1.604E-3</v>
      </c>
      <c r="I36">
        <v>3.7910000000000001E-3</v>
      </c>
      <c r="J36">
        <v>16.183637999999998</v>
      </c>
      <c r="K36">
        <v>16.204037</v>
      </c>
    </row>
    <row r="37" spans="1:11">
      <c r="A37" t="s">
        <v>44</v>
      </c>
      <c r="B37">
        <v>8192</v>
      </c>
      <c r="D37">
        <v>1</v>
      </c>
      <c r="E37">
        <v>14</v>
      </c>
      <c r="F37">
        <v>14</v>
      </c>
      <c r="G37">
        <v>1.4441000000000001E-2</v>
      </c>
      <c r="H37">
        <v>1.64E-3</v>
      </c>
      <c r="I37">
        <v>4.5934999999999997E-2</v>
      </c>
      <c r="J37">
        <v>9.9974989999999995</v>
      </c>
      <c r="K37">
        <v>10.061059999999999</v>
      </c>
    </row>
    <row r="38" spans="1:11">
      <c r="A38" t="s">
        <v>45</v>
      </c>
      <c r="B38">
        <v>8192</v>
      </c>
      <c r="D38">
        <v>1</v>
      </c>
      <c r="E38">
        <v>28</v>
      </c>
      <c r="F38">
        <v>28</v>
      </c>
      <c r="G38">
        <v>2.2676999999999999E-2</v>
      </c>
      <c r="H38">
        <v>5.8310000000000002E-3</v>
      </c>
      <c r="I38">
        <v>9.5422999999999994E-2</v>
      </c>
      <c r="J38">
        <v>7.8597640000000002</v>
      </c>
      <c r="K38">
        <v>8.0604580000000006</v>
      </c>
    </row>
    <row r="39" spans="1:11">
      <c r="A39" t="s">
        <v>46</v>
      </c>
      <c r="B39">
        <v>8192</v>
      </c>
      <c r="D39">
        <v>1</v>
      </c>
      <c r="E39">
        <v>56</v>
      </c>
      <c r="F39">
        <v>56</v>
      </c>
      <c r="G39">
        <v>2.2041000000000002E-2</v>
      </c>
      <c r="H39">
        <v>7.9799999999999992E-3</v>
      </c>
      <c r="I39">
        <v>4.5404E-2</v>
      </c>
      <c r="J39">
        <v>3.9542700000000002</v>
      </c>
      <c r="K39">
        <v>4.0958829999999997</v>
      </c>
    </row>
    <row r="40" spans="1:11">
      <c r="A40" t="s">
        <v>47</v>
      </c>
      <c r="B40">
        <v>8192</v>
      </c>
      <c r="D40">
        <v>1</v>
      </c>
      <c r="E40">
        <v>112</v>
      </c>
      <c r="F40">
        <v>112</v>
      </c>
      <c r="G40">
        <v>2.2886E-2</v>
      </c>
      <c r="H40">
        <v>9.8949999999999993E-3</v>
      </c>
      <c r="I40">
        <v>8.0590999999999996E-2</v>
      </c>
      <c r="J40">
        <v>2.009423</v>
      </c>
      <c r="K40">
        <v>2.1519439999999999</v>
      </c>
    </row>
    <row r="41" spans="1:11">
      <c r="A41" t="s">
        <v>48</v>
      </c>
      <c r="B41">
        <v>8192</v>
      </c>
      <c r="D41">
        <v>1</v>
      </c>
      <c r="E41">
        <v>224</v>
      </c>
      <c r="F41">
        <v>224</v>
      </c>
      <c r="G41">
        <v>2.3626999999999999E-2</v>
      </c>
      <c r="H41">
        <v>1.1981E-2</v>
      </c>
      <c r="I41">
        <v>9.8011000000000001E-2</v>
      </c>
      <c r="J41">
        <v>1.006419</v>
      </c>
      <c r="K41">
        <v>1.1487130000000001</v>
      </c>
    </row>
    <row r="42" spans="1:11">
      <c r="A42" t="s">
        <v>49</v>
      </c>
      <c r="B42">
        <v>8192</v>
      </c>
      <c r="D42">
        <v>1</v>
      </c>
      <c r="E42">
        <v>448</v>
      </c>
      <c r="F42">
        <v>448</v>
      </c>
      <c r="G42">
        <v>2.4590000000000001E-2</v>
      </c>
      <c r="H42">
        <v>1.3967E-2</v>
      </c>
      <c r="I42">
        <v>7.2576000000000002E-2</v>
      </c>
      <c r="J42">
        <v>0.52274699999999996</v>
      </c>
      <c r="K42">
        <v>0.64055499999999999</v>
      </c>
    </row>
    <row r="43" spans="1:11">
      <c r="A43" t="s">
        <v>50</v>
      </c>
      <c r="B43">
        <v>8192</v>
      </c>
      <c r="D43">
        <v>1</v>
      </c>
      <c r="E43">
        <v>896</v>
      </c>
      <c r="F43">
        <v>896</v>
      </c>
      <c r="G43">
        <v>2.5099E-2</v>
      </c>
      <c r="H43">
        <v>1.5837E-2</v>
      </c>
      <c r="I43">
        <v>5.5754999999999999E-2</v>
      </c>
      <c r="J43">
        <v>0.27687200000000001</v>
      </c>
      <c r="K43">
        <v>0.38571800000000001</v>
      </c>
    </row>
    <row r="44" spans="1:11">
      <c r="A44" t="s">
        <v>51</v>
      </c>
      <c r="B44">
        <v>8192</v>
      </c>
      <c r="D44">
        <v>1</v>
      </c>
      <c r="E44">
        <v>1792</v>
      </c>
      <c r="F44">
        <v>1792</v>
      </c>
      <c r="G44">
        <v>2.6103999999999999E-2</v>
      </c>
      <c r="H44">
        <v>1.9023999999999999E-2</v>
      </c>
      <c r="I44">
        <v>5.6711999999999999E-2</v>
      </c>
      <c r="J44">
        <v>0.13921</v>
      </c>
      <c r="K44">
        <v>0.29058699999999998</v>
      </c>
    </row>
    <row r="45" spans="1:11">
      <c r="A45" t="s">
        <v>52</v>
      </c>
      <c r="B45">
        <v>8192</v>
      </c>
      <c r="D45">
        <v>1</v>
      </c>
      <c r="E45">
        <v>3456</v>
      </c>
      <c r="F45">
        <v>3456</v>
      </c>
      <c r="G45">
        <v>2.3754000000000001E-2</v>
      </c>
      <c r="H45">
        <v>2.0719999999999999E-2</v>
      </c>
      <c r="I45">
        <v>0.142702</v>
      </c>
      <c r="J45">
        <v>7.8886999999999999E-2</v>
      </c>
      <c r="K45">
        <v>0.30138599999999999</v>
      </c>
    </row>
    <row r="47" spans="1:11">
      <c r="A47" t="s">
        <v>53</v>
      </c>
      <c r="B47">
        <v>2048</v>
      </c>
      <c r="D47">
        <v>2</v>
      </c>
      <c r="E47">
        <v>1</v>
      </c>
      <c r="F47">
        <v>2</v>
      </c>
      <c r="G47">
        <v>1.1507E-2</v>
      </c>
      <c r="H47">
        <v>2.1999999999999999E-5</v>
      </c>
      <c r="I47">
        <v>2.4069999999999999E-3</v>
      </c>
      <c r="J47">
        <v>14.297609</v>
      </c>
      <c r="K47">
        <v>15.121528</v>
      </c>
    </row>
    <row r="48" spans="1:11">
      <c r="A48" t="s">
        <v>54</v>
      </c>
      <c r="B48">
        <v>4096</v>
      </c>
      <c r="D48">
        <v>2</v>
      </c>
      <c r="E48">
        <v>1</v>
      </c>
      <c r="F48">
        <v>2</v>
      </c>
      <c r="G48">
        <v>1.1708E-2</v>
      </c>
      <c r="H48">
        <v>2.3E-5</v>
      </c>
      <c r="I48">
        <v>2.428E-3</v>
      </c>
      <c r="J48">
        <v>28.394470999999999</v>
      </c>
      <c r="K48">
        <v>30.182272000000001</v>
      </c>
    </row>
    <row r="49" spans="1:11">
      <c r="A49" t="s">
        <v>55</v>
      </c>
      <c r="B49">
        <v>8192</v>
      </c>
      <c r="D49">
        <v>2</v>
      </c>
      <c r="E49">
        <v>1</v>
      </c>
      <c r="F49">
        <v>2</v>
      </c>
      <c r="G49">
        <v>1.3139E-2</v>
      </c>
      <c r="H49">
        <v>2.5999999999999998E-5</v>
      </c>
      <c r="I49">
        <v>2.882E-3</v>
      </c>
      <c r="J49">
        <v>56.495130000000003</v>
      </c>
      <c r="K49">
        <v>60.607574999999997</v>
      </c>
    </row>
    <row r="50" spans="1:11">
      <c r="A50" t="s">
        <v>56</v>
      </c>
      <c r="B50">
        <v>2048</v>
      </c>
      <c r="D50">
        <v>2</v>
      </c>
      <c r="E50">
        <v>2</v>
      </c>
      <c r="F50">
        <v>4</v>
      </c>
      <c r="G50">
        <v>1.2559000000000001E-2</v>
      </c>
      <c r="H50">
        <v>1.354E-3</v>
      </c>
      <c r="I50">
        <v>2.9359999999999998E-3</v>
      </c>
      <c r="J50">
        <v>7.3637170000000003</v>
      </c>
      <c r="K50">
        <v>7.9511880000000001</v>
      </c>
    </row>
    <row r="51" spans="1:11">
      <c r="A51" t="s">
        <v>57</v>
      </c>
      <c r="B51">
        <v>4096</v>
      </c>
      <c r="D51">
        <v>2</v>
      </c>
      <c r="E51">
        <v>2</v>
      </c>
      <c r="F51">
        <v>4</v>
      </c>
      <c r="G51">
        <v>1.2640999999999999E-2</v>
      </c>
      <c r="H51">
        <v>1.4E-3</v>
      </c>
      <c r="I51">
        <v>2.9889999999999999E-3</v>
      </c>
      <c r="J51">
        <v>14.848027</v>
      </c>
      <c r="K51">
        <v>15.756581000000001</v>
      </c>
    </row>
    <row r="52" spans="1:11">
      <c r="A52" t="s">
        <v>58</v>
      </c>
      <c r="B52">
        <v>8192</v>
      </c>
      <c r="D52">
        <v>2</v>
      </c>
      <c r="E52">
        <v>2</v>
      </c>
      <c r="F52">
        <v>4</v>
      </c>
      <c r="G52">
        <v>1.1801000000000001E-2</v>
      </c>
      <c r="H52">
        <v>1.377E-3</v>
      </c>
      <c r="I52">
        <v>3.026E-3</v>
      </c>
      <c r="J52">
        <v>29.069179999999999</v>
      </c>
      <c r="K52">
        <v>31.251656000000001</v>
      </c>
    </row>
    <row r="53" spans="1:11">
      <c r="A53" t="s">
        <v>59</v>
      </c>
      <c r="B53">
        <v>2048</v>
      </c>
      <c r="D53">
        <v>2</v>
      </c>
      <c r="E53">
        <v>4</v>
      </c>
      <c r="F53">
        <v>8</v>
      </c>
      <c r="G53">
        <v>1.3394E-2</v>
      </c>
      <c r="H53">
        <v>2.676E-3</v>
      </c>
      <c r="I53">
        <v>2.8447E-2</v>
      </c>
      <c r="J53">
        <v>4.0030599999999996</v>
      </c>
      <c r="K53">
        <v>4.3545990000000003</v>
      </c>
    </row>
    <row r="54" spans="1:11">
      <c r="A54" t="s">
        <v>60</v>
      </c>
      <c r="B54">
        <v>4096</v>
      </c>
      <c r="D54">
        <v>2</v>
      </c>
      <c r="E54">
        <v>4</v>
      </c>
      <c r="F54">
        <v>8</v>
      </c>
      <c r="G54">
        <v>1.3457E-2</v>
      </c>
      <c r="H54">
        <v>2.7190000000000001E-3</v>
      </c>
      <c r="I54">
        <v>6.7890000000000006E-2</v>
      </c>
      <c r="J54">
        <v>7.9688759999999998</v>
      </c>
      <c r="K54">
        <v>8.5796100000000006</v>
      </c>
    </row>
    <row r="55" spans="1:11">
      <c r="A55" t="s">
        <v>61</v>
      </c>
      <c r="B55">
        <v>8192</v>
      </c>
      <c r="D55">
        <v>2</v>
      </c>
      <c r="E55">
        <v>4</v>
      </c>
      <c r="F55">
        <v>8</v>
      </c>
      <c r="G55">
        <v>1.3454000000000001E-2</v>
      </c>
      <c r="H55">
        <v>2.7030000000000001E-3</v>
      </c>
      <c r="I55">
        <v>4.3657000000000001E-2</v>
      </c>
      <c r="J55">
        <v>16.009871</v>
      </c>
      <c r="K55">
        <v>17.032516000000001</v>
      </c>
    </row>
    <row r="56" spans="1:11">
      <c r="A56" t="s">
        <v>62</v>
      </c>
      <c r="B56">
        <v>2048</v>
      </c>
      <c r="D56">
        <v>2</v>
      </c>
      <c r="E56">
        <v>8</v>
      </c>
      <c r="F56">
        <v>16</v>
      </c>
      <c r="G56">
        <v>1.6067999999999999E-2</v>
      </c>
      <c r="H56">
        <v>1.4319999999999999E-3</v>
      </c>
      <c r="I56">
        <v>1.4563E-2</v>
      </c>
      <c r="J56">
        <v>2.5001679999999999</v>
      </c>
      <c r="K56">
        <v>2.6691769999999999</v>
      </c>
    </row>
    <row r="57" spans="1:11">
      <c r="A57" t="s">
        <v>63</v>
      </c>
      <c r="B57">
        <v>4096</v>
      </c>
      <c r="D57">
        <v>2</v>
      </c>
      <c r="E57">
        <v>8</v>
      </c>
      <c r="F57">
        <v>16</v>
      </c>
      <c r="G57">
        <v>1.5734999999999999E-2</v>
      </c>
      <c r="H57">
        <v>1.477E-3</v>
      </c>
      <c r="I57">
        <v>1.7127E-2</v>
      </c>
      <c r="J57">
        <v>4.9186459999999999</v>
      </c>
      <c r="K57">
        <v>5.2258519999999997</v>
      </c>
    </row>
    <row r="58" spans="1:11">
      <c r="A58" t="s">
        <v>64</v>
      </c>
      <c r="B58">
        <v>8192</v>
      </c>
      <c r="D58">
        <v>2</v>
      </c>
      <c r="E58">
        <v>8</v>
      </c>
      <c r="F58">
        <v>16</v>
      </c>
      <c r="G58">
        <v>1.6122999999999998E-2</v>
      </c>
      <c r="H58">
        <v>1.4159999999999999E-3</v>
      </c>
      <c r="I58">
        <v>7.3459999999999998E-2</v>
      </c>
      <c r="J58">
        <v>9.8441150000000004</v>
      </c>
      <c r="K58">
        <v>10.52182</v>
      </c>
    </row>
    <row r="59" spans="1:11">
      <c r="A59" t="s">
        <v>65</v>
      </c>
      <c r="B59">
        <v>2048</v>
      </c>
      <c r="D59">
        <v>2</v>
      </c>
      <c r="E59">
        <v>14</v>
      </c>
      <c r="F59">
        <v>28</v>
      </c>
      <c r="G59">
        <v>2.1218999999999998E-2</v>
      </c>
      <c r="H59">
        <v>1.4920000000000001E-3</v>
      </c>
      <c r="I59">
        <v>4.1466999999999997E-2</v>
      </c>
      <c r="J59">
        <v>1.885885</v>
      </c>
      <c r="K59">
        <v>2.044559</v>
      </c>
    </row>
    <row r="60" spans="1:11">
      <c r="A60" t="s">
        <v>66</v>
      </c>
      <c r="B60">
        <v>4096</v>
      </c>
      <c r="D60">
        <v>2</v>
      </c>
      <c r="E60">
        <v>14</v>
      </c>
      <c r="F60">
        <v>28</v>
      </c>
      <c r="G60">
        <v>2.2449E-2</v>
      </c>
      <c r="H60">
        <v>1.469E-3</v>
      </c>
      <c r="I60">
        <v>9.2821000000000001E-2</v>
      </c>
      <c r="J60">
        <v>3.8496939999999999</v>
      </c>
      <c r="K60">
        <v>3.9937499999999999</v>
      </c>
    </row>
    <row r="61" spans="1:11">
      <c r="A61" t="s">
        <v>67</v>
      </c>
      <c r="B61">
        <v>8192</v>
      </c>
      <c r="D61">
        <v>2</v>
      </c>
      <c r="E61">
        <v>14</v>
      </c>
      <c r="F61">
        <v>28</v>
      </c>
      <c r="G61">
        <v>2.1541000000000001E-2</v>
      </c>
      <c r="H61">
        <v>1.4580000000000001E-3</v>
      </c>
      <c r="I61">
        <v>0.20427500000000001</v>
      </c>
      <c r="J61">
        <v>7.6499480000000002</v>
      </c>
      <c r="K61">
        <v>7.885624</v>
      </c>
    </row>
    <row r="62" spans="1:11">
      <c r="A62" t="s">
        <v>68</v>
      </c>
      <c r="B62">
        <v>2048</v>
      </c>
      <c r="D62">
        <v>2</v>
      </c>
      <c r="E62">
        <v>28</v>
      </c>
      <c r="F62">
        <v>56</v>
      </c>
      <c r="G62">
        <v>2.3514E-2</v>
      </c>
      <c r="H62">
        <v>7.9690000000000004E-3</v>
      </c>
      <c r="I62">
        <v>6.4457E-2</v>
      </c>
      <c r="J62">
        <v>0.96221699999999999</v>
      </c>
      <c r="K62">
        <v>1.103707</v>
      </c>
    </row>
    <row r="63" spans="1:11">
      <c r="A63" t="s">
        <v>69</v>
      </c>
      <c r="B63">
        <v>4096</v>
      </c>
      <c r="D63">
        <v>2</v>
      </c>
      <c r="E63">
        <v>28</v>
      </c>
      <c r="F63">
        <v>56</v>
      </c>
      <c r="G63">
        <v>2.3009000000000002E-2</v>
      </c>
      <c r="H63">
        <v>8.0409999999999995E-3</v>
      </c>
      <c r="I63">
        <v>0.127918</v>
      </c>
      <c r="J63">
        <v>1.9199280000000001</v>
      </c>
      <c r="K63">
        <v>2.1460750000000002</v>
      </c>
    </row>
    <row r="64" spans="1:11">
      <c r="A64" t="s">
        <v>70</v>
      </c>
      <c r="B64">
        <v>8192</v>
      </c>
      <c r="D64">
        <v>2</v>
      </c>
      <c r="E64">
        <v>28</v>
      </c>
      <c r="F64">
        <v>56</v>
      </c>
      <c r="G64">
        <v>2.1885000000000002E-2</v>
      </c>
      <c r="H64">
        <v>8.0490000000000006E-3</v>
      </c>
      <c r="I64">
        <v>0.28277600000000003</v>
      </c>
      <c r="J64">
        <v>3.7493660000000002</v>
      </c>
      <c r="K64">
        <v>4.2285490000000001</v>
      </c>
    </row>
    <row r="65" spans="1:11">
      <c r="A65" t="s">
        <v>71</v>
      </c>
      <c r="B65">
        <v>2048</v>
      </c>
      <c r="D65">
        <v>2</v>
      </c>
      <c r="E65">
        <v>56</v>
      </c>
      <c r="F65">
        <v>112</v>
      </c>
      <c r="G65">
        <v>2.3427E-2</v>
      </c>
      <c r="H65">
        <v>1.0472E-2</v>
      </c>
      <c r="I65">
        <v>2.8937000000000001E-2</v>
      </c>
      <c r="J65">
        <v>0.50932599999999995</v>
      </c>
      <c r="K65">
        <v>0.60794800000000004</v>
      </c>
    </row>
    <row r="66" spans="1:11">
      <c r="A66" t="s">
        <v>72</v>
      </c>
      <c r="B66">
        <v>4096</v>
      </c>
      <c r="D66">
        <v>2</v>
      </c>
      <c r="E66">
        <v>56</v>
      </c>
      <c r="F66">
        <v>112</v>
      </c>
      <c r="G66">
        <v>2.2395000000000002E-2</v>
      </c>
      <c r="H66">
        <v>1.027E-2</v>
      </c>
      <c r="I66">
        <v>8.6884000000000003E-2</v>
      </c>
      <c r="J66">
        <v>0.96074899999999996</v>
      </c>
      <c r="K66">
        <v>1.144685</v>
      </c>
    </row>
    <row r="67" spans="1:11">
      <c r="A67" t="s">
        <v>73</v>
      </c>
      <c r="B67">
        <v>8192</v>
      </c>
      <c r="D67">
        <v>2</v>
      </c>
      <c r="E67">
        <v>56</v>
      </c>
      <c r="F67">
        <v>112</v>
      </c>
      <c r="G67">
        <v>2.2464999999999999E-2</v>
      </c>
      <c r="H67">
        <v>1.0413E-2</v>
      </c>
      <c r="I67">
        <v>0.15814300000000001</v>
      </c>
      <c r="J67">
        <v>1.8880889999999999</v>
      </c>
      <c r="K67">
        <v>2.184221</v>
      </c>
    </row>
    <row r="68" spans="1:11">
      <c r="A68" t="s">
        <v>74</v>
      </c>
      <c r="B68">
        <v>2048</v>
      </c>
      <c r="D68">
        <v>2</v>
      </c>
      <c r="E68">
        <v>112</v>
      </c>
      <c r="F68">
        <v>224</v>
      </c>
      <c r="G68">
        <v>2.4909000000000001E-2</v>
      </c>
      <c r="H68">
        <v>1.2187999999999999E-2</v>
      </c>
      <c r="I68">
        <v>3.2224999999999997E-2</v>
      </c>
      <c r="J68">
        <v>0.27482899999999999</v>
      </c>
      <c r="K68">
        <v>0.380998</v>
      </c>
    </row>
    <row r="69" spans="1:11">
      <c r="A69" t="s">
        <v>75</v>
      </c>
      <c r="B69">
        <v>4096</v>
      </c>
      <c r="D69">
        <v>2</v>
      </c>
      <c r="E69">
        <v>112</v>
      </c>
      <c r="F69">
        <v>224</v>
      </c>
      <c r="G69">
        <v>2.3904999999999999E-2</v>
      </c>
      <c r="H69">
        <v>1.1978000000000001E-2</v>
      </c>
      <c r="I69">
        <v>8.3408999999999997E-2</v>
      </c>
      <c r="J69">
        <v>0.50119100000000005</v>
      </c>
      <c r="K69">
        <v>0.64177099999999998</v>
      </c>
    </row>
    <row r="70" spans="1:11">
      <c r="A70" t="s">
        <v>76</v>
      </c>
      <c r="B70">
        <v>8192</v>
      </c>
      <c r="D70">
        <v>2</v>
      </c>
      <c r="E70">
        <v>112</v>
      </c>
      <c r="F70">
        <v>224</v>
      </c>
      <c r="G70">
        <v>2.4749E-2</v>
      </c>
      <c r="H70">
        <v>1.2019999999999999E-2</v>
      </c>
      <c r="I70">
        <v>7.9628000000000004E-2</v>
      </c>
      <c r="J70">
        <v>0.98972000000000004</v>
      </c>
      <c r="K70">
        <v>1.1562429999999999</v>
      </c>
    </row>
    <row r="71" spans="1:11">
      <c r="A71" t="s">
        <v>77</v>
      </c>
      <c r="B71">
        <v>2048</v>
      </c>
      <c r="D71">
        <v>2</v>
      </c>
      <c r="E71">
        <v>224</v>
      </c>
      <c r="F71">
        <v>448</v>
      </c>
      <c r="G71">
        <v>2.4632999999999999E-2</v>
      </c>
      <c r="H71">
        <v>1.4422000000000001E-2</v>
      </c>
      <c r="I71">
        <v>3.2629999999999999E-2</v>
      </c>
      <c r="J71">
        <v>0.137265</v>
      </c>
      <c r="K71">
        <v>0.222973</v>
      </c>
    </row>
    <row r="72" spans="1:11">
      <c r="A72" t="s">
        <v>78</v>
      </c>
      <c r="B72">
        <v>4096</v>
      </c>
      <c r="D72">
        <v>2</v>
      </c>
      <c r="E72">
        <v>224</v>
      </c>
      <c r="F72">
        <v>448</v>
      </c>
      <c r="G72">
        <v>2.2148000000000001E-2</v>
      </c>
      <c r="H72">
        <v>1.4245000000000001E-2</v>
      </c>
      <c r="I72">
        <v>4.8649999999999999E-2</v>
      </c>
      <c r="J72">
        <v>0.25933299999999998</v>
      </c>
      <c r="K72">
        <v>0.40762599999999999</v>
      </c>
    </row>
    <row r="73" spans="1:11">
      <c r="A73" t="s">
        <v>79</v>
      </c>
      <c r="B73">
        <v>8192</v>
      </c>
      <c r="D73">
        <v>2</v>
      </c>
      <c r="E73">
        <v>224</v>
      </c>
      <c r="F73">
        <v>448</v>
      </c>
      <c r="G73">
        <v>2.5183000000000001E-2</v>
      </c>
      <c r="H73">
        <v>1.3965999999999999E-2</v>
      </c>
      <c r="I73">
        <v>0.10156</v>
      </c>
      <c r="J73">
        <v>0.51055600000000001</v>
      </c>
      <c r="K73">
        <v>0.69262599999999996</v>
      </c>
    </row>
    <row r="74" spans="1:11">
      <c r="A74" t="s">
        <v>80</v>
      </c>
      <c r="B74">
        <v>2048</v>
      </c>
      <c r="D74">
        <v>2</v>
      </c>
      <c r="E74">
        <v>448</v>
      </c>
      <c r="F74">
        <v>896</v>
      </c>
      <c r="G74">
        <v>2.4826999999999998E-2</v>
      </c>
      <c r="H74">
        <v>1.6220999999999999E-2</v>
      </c>
      <c r="I74">
        <v>2.6571999999999998E-2</v>
      </c>
      <c r="J74">
        <v>8.3340999999999998E-2</v>
      </c>
      <c r="K74">
        <v>0.18034</v>
      </c>
    </row>
    <row r="75" spans="1:11">
      <c r="A75" t="s">
        <v>81</v>
      </c>
      <c r="B75">
        <v>4096</v>
      </c>
      <c r="D75">
        <v>2</v>
      </c>
      <c r="E75">
        <v>448</v>
      </c>
      <c r="F75">
        <v>896</v>
      </c>
      <c r="G75">
        <v>2.5211000000000001E-2</v>
      </c>
      <c r="H75">
        <v>1.5535E-2</v>
      </c>
      <c r="I75">
        <v>2.6335000000000001E-2</v>
      </c>
      <c r="J75">
        <v>0.13248799999999999</v>
      </c>
      <c r="K75">
        <v>0.242177</v>
      </c>
    </row>
    <row r="76" spans="1:11">
      <c r="A76" t="s">
        <v>82</v>
      </c>
      <c r="B76">
        <v>8192</v>
      </c>
      <c r="D76">
        <v>2</v>
      </c>
      <c r="E76">
        <v>448</v>
      </c>
      <c r="F76">
        <v>896</v>
      </c>
      <c r="G76">
        <v>2.3389E-2</v>
      </c>
      <c r="H76">
        <v>1.5942999999999999E-2</v>
      </c>
      <c r="I76">
        <v>8.7745000000000004E-2</v>
      </c>
      <c r="J76">
        <v>0.26792899999999997</v>
      </c>
      <c r="K76">
        <v>0.42370099999999999</v>
      </c>
    </row>
    <row r="77" spans="1:11">
      <c r="A77" t="s">
        <v>83</v>
      </c>
      <c r="B77">
        <v>2048</v>
      </c>
      <c r="D77">
        <v>2</v>
      </c>
      <c r="E77">
        <v>896</v>
      </c>
      <c r="F77">
        <v>1792</v>
      </c>
      <c r="G77">
        <v>2.5847999999999999E-2</v>
      </c>
      <c r="H77">
        <v>1.8131999999999999E-2</v>
      </c>
      <c r="I77">
        <v>5.4937E-2</v>
      </c>
      <c r="J77">
        <v>5.5988999999999997E-2</v>
      </c>
      <c r="K77">
        <v>0.20521</v>
      </c>
    </row>
    <row r="78" spans="1:11">
      <c r="A78" t="s">
        <v>84</v>
      </c>
      <c r="B78">
        <v>4096</v>
      </c>
      <c r="D78">
        <v>2</v>
      </c>
      <c r="E78">
        <v>896</v>
      </c>
      <c r="F78">
        <v>1792</v>
      </c>
      <c r="G78">
        <v>2.5517999999999999E-2</v>
      </c>
      <c r="H78">
        <v>1.7859E-2</v>
      </c>
      <c r="I78">
        <v>3.3205999999999999E-2</v>
      </c>
      <c r="J78">
        <v>8.2116999999999996E-2</v>
      </c>
      <c r="K78">
        <v>0.20488700000000001</v>
      </c>
    </row>
    <row r="79" spans="1:11">
      <c r="A79" t="s">
        <v>85</v>
      </c>
      <c r="B79">
        <v>8192</v>
      </c>
      <c r="D79">
        <v>2</v>
      </c>
      <c r="E79">
        <v>896</v>
      </c>
      <c r="F79">
        <v>1792</v>
      </c>
      <c r="G79">
        <v>2.4437E-2</v>
      </c>
      <c r="H79">
        <v>1.7930999999999999E-2</v>
      </c>
      <c r="I79">
        <v>4.9890999999999998E-2</v>
      </c>
      <c r="J79">
        <v>0.13675200000000001</v>
      </c>
      <c r="K79">
        <v>0.261826</v>
      </c>
    </row>
    <row r="80" spans="1:11">
      <c r="A80" t="s">
        <v>86</v>
      </c>
      <c r="B80">
        <v>2048</v>
      </c>
      <c r="D80">
        <v>2</v>
      </c>
      <c r="E80">
        <v>1792</v>
      </c>
      <c r="F80">
        <v>3584</v>
      </c>
      <c r="G80">
        <v>2.3212E-2</v>
      </c>
      <c r="H80">
        <v>2.0014000000000001E-2</v>
      </c>
      <c r="I80">
        <v>6.1615999999999997E-2</v>
      </c>
      <c r="J80">
        <v>2.5690999999999999E-2</v>
      </c>
      <c r="K80">
        <v>0.17902599999999999</v>
      </c>
    </row>
    <row r="81" spans="1:11">
      <c r="A81" t="s">
        <v>87</v>
      </c>
      <c r="B81">
        <v>4096</v>
      </c>
      <c r="D81">
        <v>2</v>
      </c>
      <c r="E81">
        <v>1792</v>
      </c>
      <c r="F81">
        <v>3584</v>
      </c>
      <c r="G81">
        <v>2.3813000000000001E-2</v>
      </c>
      <c r="H81">
        <v>1.9205E-2</v>
      </c>
      <c r="I81">
        <v>7.5440999999999994E-2</v>
      </c>
      <c r="J81">
        <v>5.3010000000000002E-2</v>
      </c>
      <c r="K81">
        <v>0.23813599999999999</v>
      </c>
    </row>
    <row r="82" spans="1:11">
      <c r="A82" t="s">
        <v>88</v>
      </c>
      <c r="B82">
        <v>8192</v>
      </c>
      <c r="D82">
        <v>2</v>
      </c>
      <c r="E82">
        <v>1792</v>
      </c>
      <c r="F82">
        <v>3584</v>
      </c>
      <c r="G82">
        <v>2.5163000000000001E-2</v>
      </c>
      <c r="H82">
        <v>2.0171999999999999E-2</v>
      </c>
      <c r="I82">
        <v>0.115546</v>
      </c>
      <c r="J82">
        <v>8.2128000000000007E-2</v>
      </c>
      <c r="K82">
        <v>0.29167599999999999</v>
      </c>
    </row>
    <row r="83" spans="1:11">
      <c r="A83" t="s">
        <v>89</v>
      </c>
      <c r="B83">
        <v>2048</v>
      </c>
      <c r="D83">
        <v>4</v>
      </c>
      <c r="E83">
        <v>1</v>
      </c>
      <c r="F83">
        <v>4</v>
      </c>
      <c r="G83">
        <v>1.2911000000000001E-2</v>
      </c>
      <c r="H83">
        <v>2.5000000000000001E-5</v>
      </c>
      <c r="I83">
        <v>3.107E-3</v>
      </c>
      <c r="J83">
        <v>7.7580460000000002</v>
      </c>
      <c r="K83">
        <v>7.921278</v>
      </c>
    </row>
    <row r="84" spans="1:11">
      <c r="A84" t="s">
        <v>90</v>
      </c>
      <c r="B84">
        <v>4096</v>
      </c>
      <c r="D84">
        <v>4</v>
      </c>
      <c r="E84">
        <v>1</v>
      </c>
      <c r="F84">
        <v>4</v>
      </c>
      <c r="G84">
        <v>1.3261E-2</v>
      </c>
      <c r="H84">
        <v>3.1000000000000001E-5</v>
      </c>
      <c r="I84">
        <v>3.117E-3</v>
      </c>
      <c r="J84">
        <v>15.396915</v>
      </c>
      <c r="K84">
        <v>15.622629999999999</v>
      </c>
    </row>
    <row r="85" spans="1:11">
      <c r="A85" t="s">
        <v>91</v>
      </c>
      <c r="B85">
        <v>8192</v>
      </c>
      <c r="D85">
        <v>4</v>
      </c>
      <c r="E85">
        <v>1</v>
      </c>
      <c r="F85">
        <v>4</v>
      </c>
      <c r="G85">
        <v>1.3518000000000001E-2</v>
      </c>
      <c r="H85">
        <v>3.1000000000000001E-5</v>
      </c>
      <c r="I85">
        <v>3.163E-3</v>
      </c>
      <c r="J85">
        <v>30.635145999999999</v>
      </c>
      <c r="K85">
        <v>31.389771</v>
      </c>
    </row>
    <row r="86" spans="1:11">
      <c r="A86" t="s">
        <v>92</v>
      </c>
      <c r="B86">
        <v>2048</v>
      </c>
      <c r="D86">
        <v>4</v>
      </c>
      <c r="E86">
        <v>2</v>
      </c>
      <c r="F86">
        <v>8</v>
      </c>
      <c r="G86">
        <v>1.5935999999999999E-2</v>
      </c>
      <c r="H86">
        <v>1.6559999999999999E-3</v>
      </c>
      <c r="I86">
        <v>5.0569999999999999E-3</v>
      </c>
      <c r="J86">
        <v>4.400328</v>
      </c>
      <c r="K86">
        <v>4.7186139999999996</v>
      </c>
    </row>
    <row r="87" spans="1:11">
      <c r="A87" t="s">
        <v>93</v>
      </c>
      <c r="B87">
        <v>4096</v>
      </c>
      <c r="D87">
        <v>4</v>
      </c>
      <c r="E87">
        <v>2</v>
      </c>
      <c r="F87">
        <v>8</v>
      </c>
      <c r="G87">
        <v>1.4507000000000001E-2</v>
      </c>
      <c r="H87">
        <v>1.6980000000000001E-3</v>
      </c>
      <c r="I87">
        <v>5.3969999999999999E-3</v>
      </c>
      <c r="J87">
        <v>8.9167989999999993</v>
      </c>
      <c r="K87">
        <v>9.1666369999999997</v>
      </c>
    </row>
    <row r="88" spans="1:11">
      <c r="A88" t="s">
        <v>94</v>
      </c>
      <c r="B88">
        <v>8192</v>
      </c>
      <c r="D88">
        <v>4</v>
      </c>
      <c r="E88">
        <v>2</v>
      </c>
      <c r="F88">
        <v>8</v>
      </c>
      <c r="G88">
        <v>1.5022000000000001E-2</v>
      </c>
      <c r="H88">
        <v>1.6199999999999999E-3</v>
      </c>
      <c r="I88">
        <v>3.643E-3</v>
      </c>
      <c r="J88">
        <v>17.849377</v>
      </c>
      <c r="K88">
        <v>18.459230999999999</v>
      </c>
    </row>
    <row r="89" spans="1:11">
      <c r="A89" t="s">
        <v>95</v>
      </c>
      <c r="B89">
        <v>2048</v>
      </c>
      <c r="D89">
        <v>4</v>
      </c>
      <c r="E89">
        <v>4</v>
      </c>
      <c r="F89">
        <v>16</v>
      </c>
      <c r="G89">
        <v>1.7215999999999999E-2</v>
      </c>
      <c r="H89">
        <v>3.0539999999999999E-3</v>
      </c>
      <c r="I89">
        <v>2.0485E-2</v>
      </c>
      <c r="J89">
        <v>2.2785319999999998</v>
      </c>
      <c r="K89">
        <v>2.4755820000000002</v>
      </c>
    </row>
    <row r="90" spans="1:11">
      <c r="A90" t="s">
        <v>96</v>
      </c>
      <c r="B90">
        <v>4096</v>
      </c>
      <c r="D90">
        <v>4</v>
      </c>
      <c r="E90">
        <v>4</v>
      </c>
      <c r="F90">
        <v>16</v>
      </c>
      <c r="G90">
        <v>1.6761999999999999E-2</v>
      </c>
      <c r="H90">
        <v>2.9979999999999998E-3</v>
      </c>
      <c r="I90">
        <v>1.6194E-2</v>
      </c>
      <c r="J90">
        <v>4.5678609999999997</v>
      </c>
      <c r="K90">
        <v>4.8450220000000002</v>
      </c>
    </row>
    <row r="91" spans="1:11">
      <c r="A91" t="s">
        <v>97</v>
      </c>
      <c r="B91">
        <v>8192</v>
      </c>
      <c r="D91">
        <v>4</v>
      </c>
      <c r="E91">
        <v>4</v>
      </c>
      <c r="F91">
        <v>16</v>
      </c>
      <c r="G91">
        <v>1.5520000000000001E-2</v>
      </c>
      <c r="H91">
        <v>2.9689999999999999E-3</v>
      </c>
      <c r="I91">
        <v>6.6767000000000007E-2</v>
      </c>
      <c r="J91">
        <v>9.0608459999999997</v>
      </c>
      <c r="K91">
        <v>9.6133199999999999</v>
      </c>
    </row>
    <row r="92" spans="1:11">
      <c r="A92" t="s">
        <v>98</v>
      </c>
      <c r="B92">
        <v>2048</v>
      </c>
      <c r="D92">
        <v>4</v>
      </c>
      <c r="E92">
        <v>8</v>
      </c>
      <c r="F92">
        <v>32</v>
      </c>
      <c r="G92">
        <v>1.7562000000000001E-2</v>
      </c>
      <c r="H92">
        <v>1.513E-3</v>
      </c>
      <c r="I92">
        <v>2.2898000000000002E-2</v>
      </c>
      <c r="J92">
        <v>1.1667289999999999</v>
      </c>
      <c r="K92">
        <v>1.2931509999999999</v>
      </c>
    </row>
    <row r="93" spans="1:11">
      <c r="A93" t="s">
        <v>99</v>
      </c>
      <c r="B93">
        <v>4096</v>
      </c>
      <c r="D93">
        <v>4</v>
      </c>
      <c r="E93">
        <v>8</v>
      </c>
      <c r="F93">
        <v>32</v>
      </c>
      <c r="G93">
        <v>1.5406E-2</v>
      </c>
      <c r="H93">
        <v>1.5529999999999999E-3</v>
      </c>
      <c r="I93">
        <v>3.9084000000000001E-2</v>
      </c>
      <c r="J93">
        <v>2.2763270000000002</v>
      </c>
      <c r="K93">
        <v>2.478094</v>
      </c>
    </row>
    <row r="94" spans="1:11">
      <c r="A94" t="s">
        <v>100</v>
      </c>
      <c r="B94">
        <v>8192</v>
      </c>
      <c r="D94">
        <v>4</v>
      </c>
      <c r="E94">
        <v>8</v>
      </c>
      <c r="F94">
        <v>32</v>
      </c>
      <c r="G94">
        <v>1.5406E-2</v>
      </c>
      <c r="H94">
        <v>1.557E-3</v>
      </c>
      <c r="I94">
        <v>0.11443399999999999</v>
      </c>
      <c r="J94">
        <v>4.4693899999999998</v>
      </c>
      <c r="K94">
        <v>4.8824889999999996</v>
      </c>
    </row>
    <row r="95" spans="1:11">
      <c r="A95" t="s">
        <v>101</v>
      </c>
      <c r="B95">
        <v>2048</v>
      </c>
      <c r="D95">
        <v>4</v>
      </c>
      <c r="E95">
        <v>14</v>
      </c>
      <c r="F95">
        <v>56</v>
      </c>
      <c r="G95">
        <v>2.3028E-2</v>
      </c>
      <c r="H95">
        <v>1.596E-3</v>
      </c>
      <c r="I95">
        <v>9.5354999999999995E-2</v>
      </c>
      <c r="J95">
        <v>0.93826299999999996</v>
      </c>
      <c r="K95">
        <v>1.11842</v>
      </c>
    </row>
    <row r="96" spans="1:11">
      <c r="A96" t="s">
        <v>102</v>
      </c>
      <c r="B96">
        <v>4096</v>
      </c>
      <c r="D96">
        <v>4</v>
      </c>
      <c r="E96">
        <v>14</v>
      </c>
      <c r="F96">
        <v>56</v>
      </c>
      <c r="G96">
        <v>2.2317E-2</v>
      </c>
      <c r="H96">
        <v>1.523E-3</v>
      </c>
      <c r="I96">
        <v>5.8946999999999999E-2</v>
      </c>
      <c r="J96">
        <v>1.844392</v>
      </c>
      <c r="K96">
        <v>2.0011079999999999</v>
      </c>
    </row>
    <row r="97" spans="1:11">
      <c r="A97" t="s">
        <v>103</v>
      </c>
      <c r="B97">
        <v>8192</v>
      </c>
      <c r="D97">
        <v>4</v>
      </c>
      <c r="E97">
        <v>14</v>
      </c>
      <c r="F97">
        <v>56</v>
      </c>
      <c r="G97">
        <v>2.1415E-2</v>
      </c>
      <c r="H97">
        <v>1.516E-3</v>
      </c>
      <c r="I97">
        <v>0.105515</v>
      </c>
      <c r="J97">
        <v>3.7396720000000001</v>
      </c>
      <c r="K97">
        <v>4.2524829999999998</v>
      </c>
    </row>
    <row r="98" spans="1:11">
      <c r="A98" t="s">
        <v>104</v>
      </c>
      <c r="B98">
        <v>2048</v>
      </c>
      <c r="D98">
        <v>4</v>
      </c>
      <c r="E98">
        <v>28</v>
      </c>
      <c r="F98">
        <v>112</v>
      </c>
      <c r="G98">
        <v>2.2179000000000001E-2</v>
      </c>
      <c r="H98">
        <v>1.5709999999999999E-3</v>
      </c>
      <c r="I98">
        <v>4.2088E-2</v>
      </c>
      <c r="J98">
        <v>0.479325</v>
      </c>
      <c r="K98">
        <v>0.62009800000000004</v>
      </c>
    </row>
    <row r="99" spans="1:11">
      <c r="A99" t="s">
        <v>105</v>
      </c>
      <c r="B99">
        <v>4096</v>
      </c>
      <c r="D99">
        <v>4</v>
      </c>
      <c r="E99">
        <v>28</v>
      </c>
      <c r="F99">
        <v>112</v>
      </c>
      <c r="G99">
        <v>2.1578E-2</v>
      </c>
      <c r="H99">
        <v>1.48E-3</v>
      </c>
      <c r="I99">
        <v>0.14006299999999999</v>
      </c>
      <c r="J99">
        <v>0.92278400000000005</v>
      </c>
      <c r="K99">
        <v>1.1557740000000001</v>
      </c>
    </row>
    <row r="100" spans="1:11">
      <c r="A100" t="s">
        <v>106</v>
      </c>
      <c r="B100">
        <v>8192</v>
      </c>
      <c r="D100">
        <v>4</v>
      </c>
      <c r="E100">
        <v>28</v>
      </c>
      <c r="F100">
        <v>112</v>
      </c>
      <c r="G100">
        <v>2.1975999999999999E-2</v>
      </c>
      <c r="H100">
        <v>1.464E-3</v>
      </c>
      <c r="I100">
        <v>0.25980799999999998</v>
      </c>
      <c r="J100">
        <v>1.9006400000000001</v>
      </c>
      <c r="K100">
        <v>2.2673239999999999</v>
      </c>
    </row>
    <row r="101" spans="1:11">
      <c r="A101" t="s">
        <v>107</v>
      </c>
      <c r="B101">
        <v>2048</v>
      </c>
      <c r="D101">
        <v>4</v>
      </c>
      <c r="E101">
        <v>56</v>
      </c>
      <c r="F101">
        <v>224</v>
      </c>
      <c r="G101">
        <v>2.3585999999999999E-2</v>
      </c>
      <c r="H101">
        <v>1.635E-3</v>
      </c>
      <c r="I101">
        <v>6.8758E-2</v>
      </c>
      <c r="J101">
        <v>0.26042300000000002</v>
      </c>
      <c r="K101">
        <v>0.39476499999999998</v>
      </c>
    </row>
    <row r="102" spans="1:11">
      <c r="A102" t="s">
        <v>108</v>
      </c>
      <c r="B102">
        <v>4096</v>
      </c>
      <c r="D102">
        <v>4</v>
      </c>
      <c r="E102">
        <v>56</v>
      </c>
      <c r="F102">
        <v>224</v>
      </c>
      <c r="G102">
        <v>2.2953999999999999E-2</v>
      </c>
      <c r="H102">
        <v>1.5349999999999999E-3</v>
      </c>
      <c r="I102">
        <v>0.10839600000000001</v>
      </c>
      <c r="J102">
        <v>0.48196299999999997</v>
      </c>
      <c r="K102">
        <v>0.67619499999999999</v>
      </c>
    </row>
    <row r="103" spans="1:11">
      <c r="A103" t="s">
        <v>109</v>
      </c>
      <c r="B103">
        <v>8192</v>
      </c>
      <c r="D103">
        <v>4</v>
      </c>
      <c r="E103">
        <v>56</v>
      </c>
      <c r="F103">
        <v>224</v>
      </c>
      <c r="G103">
        <v>2.2759999999999999E-2</v>
      </c>
      <c r="H103">
        <v>1.4450000000000001E-3</v>
      </c>
      <c r="I103">
        <v>0.126633</v>
      </c>
      <c r="J103">
        <v>0.95995200000000003</v>
      </c>
      <c r="K103">
        <v>1.1738029999999999</v>
      </c>
    </row>
    <row r="104" spans="1:11">
      <c r="A104" t="s">
        <v>110</v>
      </c>
      <c r="B104">
        <v>2048</v>
      </c>
      <c r="D104">
        <v>4</v>
      </c>
      <c r="E104">
        <v>112</v>
      </c>
      <c r="F104">
        <v>448</v>
      </c>
      <c r="G104">
        <v>2.4388E-2</v>
      </c>
      <c r="H104">
        <v>1.593E-3</v>
      </c>
      <c r="I104">
        <v>7.2112999999999997E-2</v>
      </c>
      <c r="J104">
        <v>0.13239699999999999</v>
      </c>
      <c r="K104">
        <v>0.27702100000000002</v>
      </c>
    </row>
    <row r="105" spans="1:11">
      <c r="A105" t="s">
        <v>111</v>
      </c>
      <c r="B105">
        <v>4096</v>
      </c>
      <c r="D105">
        <v>4</v>
      </c>
      <c r="E105">
        <v>112</v>
      </c>
      <c r="F105">
        <v>448</v>
      </c>
      <c r="G105">
        <v>2.3335999999999999E-2</v>
      </c>
      <c r="H105">
        <v>1.5399999999999999E-3</v>
      </c>
      <c r="I105">
        <v>6.5322000000000005E-2</v>
      </c>
      <c r="J105">
        <v>0.25895499999999999</v>
      </c>
      <c r="K105">
        <v>0.397534</v>
      </c>
    </row>
    <row r="106" spans="1:11">
      <c r="A106" t="s">
        <v>112</v>
      </c>
      <c r="B106">
        <v>8192</v>
      </c>
      <c r="D106">
        <v>4</v>
      </c>
      <c r="E106">
        <v>112</v>
      </c>
      <c r="F106">
        <v>448</v>
      </c>
      <c r="G106">
        <v>2.2414E-2</v>
      </c>
      <c r="H106">
        <v>1.562E-3</v>
      </c>
      <c r="I106">
        <v>0.11539000000000001</v>
      </c>
      <c r="J106">
        <v>0.47768300000000002</v>
      </c>
      <c r="K106">
        <v>0.68987200000000004</v>
      </c>
    </row>
    <row r="107" spans="1:11">
      <c r="A107" t="s">
        <v>113</v>
      </c>
      <c r="B107">
        <v>2048</v>
      </c>
      <c r="D107">
        <v>4</v>
      </c>
      <c r="E107">
        <v>224</v>
      </c>
      <c r="F107">
        <v>896</v>
      </c>
      <c r="G107">
        <v>2.6124999999999999E-2</v>
      </c>
      <c r="H107">
        <v>1.5510000000000001E-3</v>
      </c>
      <c r="I107">
        <v>8.3559999999999995E-2</v>
      </c>
      <c r="J107">
        <v>8.3428000000000002E-2</v>
      </c>
      <c r="K107">
        <v>0.236235</v>
      </c>
    </row>
    <row r="108" spans="1:11">
      <c r="A108" t="s">
        <v>114</v>
      </c>
      <c r="B108">
        <v>4096</v>
      </c>
      <c r="D108">
        <v>4</v>
      </c>
      <c r="E108">
        <v>224</v>
      </c>
      <c r="F108">
        <v>896</v>
      </c>
      <c r="G108">
        <v>2.3303000000000001E-2</v>
      </c>
      <c r="H108">
        <v>1.5709999999999999E-3</v>
      </c>
      <c r="I108">
        <v>7.3719000000000007E-2</v>
      </c>
      <c r="J108">
        <v>0.13320399999999999</v>
      </c>
      <c r="K108">
        <v>0.27236700000000003</v>
      </c>
    </row>
    <row r="109" spans="1:11">
      <c r="A109" t="s">
        <v>115</v>
      </c>
      <c r="B109">
        <v>8192</v>
      </c>
      <c r="D109">
        <v>4</v>
      </c>
      <c r="E109">
        <v>224</v>
      </c>
      <c r="F109">
        <v>896</v>
      </c>
      <c r="G109">
        <v>2.3852000000000002E-2</v>
      </c>
      <c r="H109">
        <v>1.531E-3</v>
      </c>
      <c r="I109">
        <v>0.101171</v>
      </c>
      <c r="J109">
        <v>0.26027800000000001</v>
      </c>
      <c r="K109">
        <v>0.43285800000000002</v>
      </c>
    </row>
    <row r="110" spans="1:11">
      <c r="A110" t="s">
        <v>116</v>
      </c>
      <c r="B110">
        <v>2048</v>
      </c>
      <c r="D110">
        <v>4</v>
      </c>
      <c r="E110">
        <v>448</v>
      </c>
      <c r="F110">
        <v>1792</v>
      </c>
      <c r="G110">
        <v>2.5347000000000001E-2</v>
      </c>
      <c r="H110">
        <v>1.5299999999999999E-3</v>
      </c>
      <c r="I110">
        <v>0.109288</v>
      </c>
      <c r="J110">
        <v>5.6526E-2</v>
      </c>
      <c r="K110">
        <v>0.236711</v>
      </c>
    </row>
    <row r="111" spans="1:11">
      <c r="A111" t="s">
        <v>117</v>
      </c>
      <c r="B111">
        <v>4096</v>
      </c>
      <c r="D111">
        <v>4</v>
      </c>
      <c r="E111">
        <v>448</v>
      </c>
      <c r="F111">
        <v>1792</v>
      </c>
      <c r="G111">
        <v>2.2720000000000001E-2</v>
      </c>
      <c r="H111">
        <v>1.65E-3</v>
      </c>
      <c r="I111">
        <v>0.101246</v>
      </c>
      <c r="J111">
        <v>8.0611000000000002E-2</v>
      </c>
      <c r="K111">
        <v>0.25048199999999998</v>
      </c>
    </row>
    <row r="112" spans="1:11">
      <c r="A112" t="s">
        <v>118</v>
      </c>
      <c r="B112">
        <v>8192</v>
      </c>
      <c r="D112">
        <v>4</v>
      </c>
      <c r="E112">
        <v>448</v>
      </c>
      <c r="F112">
        <v>1792</v>
      </c>
      <c r="G112">
        <v>2.3993E-2</v>
      </c>
      <c r="H112">
        <v>1.519E-3</v>
      </c>
      <c r="I112">
        <v>0.12148</v>
      </c>
      <c r="J112">
        <v>0.12992999999999999</v>
      </c>
      <c r="K112">
        <v>0.32942399999999999</v>
      </c>
    </row>
    <row r="113" spans="1:22">
      <c r="A113" t="s">
        <v>119</v>
      </c>
      <c r="B113">
        <v>2048</v>
      </c>
      <c r="D113">
        <v>4</v>
      </c>
      <c r="E113">
        <v>896</v>
      </c>
      <c r="F113">
        <v>3584</v>
      </c>
      <c r="G113">
        <v>2.5392999999999999E-2</v>
      </c>
      <c r="H113">
        <v>1.482E-3</v>
      </c>
      <c r="I113">
        <v>0.185944</v>
      </c>
      <c r="J113">
        <v>2.7015000000000001E-2</v>
      </c>
      <c r="K113">
        <v>0.29919800000000002</v>
      </c>
    </row>
    <row r="114" spans="1:22">
      <c r="A114" t="s">
        <v>120</v>
      </c>
      <c r="B114">
        <v>4096</v>
      </c>
      <c r="D114">
        <v>4</v>
      </c>
      <c r="E114">
        <v>896</v>
      </c>
      <c r="F114">
        <v>3584</v>
      </c>
      <c r="G114">
        <v>2.3105000000000001E-2</v>
      </c>
      <c r="H114">
        <v>1.4430000000000001E-3</v>
      </c>
      <c r="I114">
        <v>0.19936200000000001</v>
      </c>
      <c r="J114">
        <v>5.2939E-2</v>
      </c>
      <c r="K114">
        <v>0.3407</v>
      </c>
      <c r="Q114" t="s">
        <v>121</v>
      </c>
    </row>
    <row r="115" spans="1:22">
      <c r="A115" t="s">
        <v>122</v>
      </c>
      <c r="B115">
        <v>8192</v>
      </c>
      <c r="D115">
        <v>4</v>
      </c>
      <c r="E115">
        <v>896</v>
      </c>
      <c r="F115">
        <v>3584</v>
      </c>
      <c r="G115">
        <v>2.4527E-2</v>
      </c>
      <c r="H115">
        <v>1.485E-3</v>
      </c>
      <c r="I115">
        <v>0.19644400000000001</v>
      </c>
      <c r="J115">
        <v>7.8866000000000006E-2</v>
      </c>
      <c r="K115">
        <v>0.34187600000000001</v>
      </c>
      <c r="P115" s="4" t="s">
        <v>123</v>
      </c>
    </row>
    <row r="116" spans="1:22">
      <c r="A116" s="2" t="s">
        <v>4</v>
      </c>
      <c r="B116" s="3" t="s">
        <v>5</v>
      </c>
      <c r="C116" s="3" t="s">
        <v>124</v>
      </c>
      <c r="D116" s="3" t="s">
        <v>6</v>
      </c>
      <c r="E116" s="3" t="s">
        <v>7</v>
      </c>
      <c r="F116" s="3" t="s">
        <v>8</v>
      </c>
      <c r="G116" s="3" t="s">
        <v>9</v>
      </c>
      <c r="H116" s="3" t="s">
        <v>10</v>
      </c>
      <c r="I116" s="3" t="s">
        <v>11</v>
      </c>
      <c r="J116" s="3" t="s">
        <v>12</v>
      </c>
      <c r="K116" s="3" t="s">
        <v>13</v>
      </c>
      <c r="L116" s="3" t="s">
        <v>125</v>
      </c>
      <c r="M116" s="3" t="s">
        <v>126</v>
      </c>
      <c r="N116" s="3" t="s">
        <v>171</v>
      </c>
      <c r="O116" s="3"/>
      <c r="P116" s="3" t="str">
        <f t="shared" ref="P116:P125" si="0">G116</f>
        <v>rexi_preproc</v>
      </c>
      <c r="Q116" s="3" t="str">
        <f t="shared" ref="Q116:Q125" si="1">H116</f>
        <v>rexi_broadcast</v>
      </c>
      <c r="R116" s="3"/>
      <c r="S116" s="3" t="str">
        <f t="shared" ref="S116:S125" si="2">I116</f>
        <v>rexi_reduce</v>
      </c>
      <c r="T116" s="3"/>
      <c r="U116" s="3" t="str">
        <f t="shared" ref="U116:U125" si="3">J116</f>
        <v>rexi_solver</v>
      </c>
    </row>
    <row r="117" spans="1:22">
      <c r="A117" t="s">
        <v>128</v>
      </c>
      <c r="B117">
        <v>2048</v>
      </c>
      <c r="C117">
        <f t="shared" ref="C117:C128" si="4">B117+11+1</f>
        <v>2060</v>
      </c>
      <c r="D117">
        <v>14</v>
      </c>
      <c r="E117">
        <v>1</v>
      </c>
      <c r="F117">
        <v>14</v>
      </c>
      <c r="G117">
        <v>2.2950000000000002E-2</v>
      </c>
      <c r="H117">
        <v>3.6999999999999998E-5</v>
      </c>
      <c r="I117">
        <v>9.4990000000000005E-3</v>
      </c>
      <c r="J117">
        <v>3.9321769999999998</v>
      </c>
      <c r="K117">
        <v>3.9971709999999998</v>
      </c>
      <c r="L117">
        <f t="shared" ref="L117:L125" si="5">SUM(G117:J117)</f>
        <v>3.9646629999999998</v>
      </c>
      <c r="M117">
        <f t="shared" ref="M117:M128" si="6">$P$159+$R$159*LOG(F117)+$T$159*LOG(F117)+$V$159*C117/MIN(F117,_xlfn.CEILING.MATH(C117/F117)*F117)</f>
        <v>5.1487210106020518</v>
      </c>
      <c r="N117">
        <f t="shared" ref="N117:N125" si="7">(K117-L117)/4</f>
        <v>8.1269999999999953E-3</v>
      </c>
      <c r="P117" s="4">
        <f t="shared" si="0"/>
        <v>2.2950000000000002E-2</v>
      </c>
      <c r="Q117" s="4">
        <f t="shared" si="1"/>
        <v>3.6999999999999998E-5</v>
      </c>
      <c r="R117" s="4">
        <f t="shared" ref="R117:R125" si="8">Q117/LOG(F117)</f>
        <v>3.2282606173318768E-5</v>
      </c>
      <c r="S117" s="4">
        <f t="shared" si="2"/>
        <v>9.4990000000000005E-3</v>
      </c>
      <c r="T117" s="4">
        <f t="shared" ref="T117:T125" si="9">S117/LOG(F117)</f>
        <v>8.2879047578474328E-3</v>
      </c>
      <c r="U117" s="4">
        <f t="shared" si="3"/>
        <v>3.9321769999999998</v>
      </c>
      <c r="V117" s="4">
        <f t="shared" ref="V117:V125" si="10">U117/C117*MIN(F117,_xlfn.CEILING.MATH(C117/F117)*F117)</f>
        <v>2.6723533009708735E-2</v>
      </c>
    </row>
    <row r="118" spans="1:22">
      <c r="A118" t="s">
        <v>129</v>
      </c>
      <c r="B118">
        <v>2048</v>
      </c>
      <c r="C118">
        <f t="shared" si="4"/>
        <v>2060</v>
      </c>
      <c r="D118">
        <v>14</v>
      </c>
      <c r="E118">
        <v>2</v>
      </c>
      <c r="F118">
        <v>28</v>
      </c>
      <c r="G118">
        <v>3.9040999999999999E-2</v>
      </c>
      <c r="H118">
        <v>1.9789999999999999E-3</v>
      </c>
      <c r="I118">
        <v>9.7000000000000003E-3</v>
      </c>
      <c r="J118">
        <v>2.3263950000000002</v>
      </c>
      <c r="K118">
        <v>2.5787800000000001</v>
      </c>
      <c r="L118">
        <f t="shared" si="5"/>
        <v>2.3771150000000003</v>
      </c>
      <c r="M118">
        <f t="shared" si="6"/>
        <v>2.6062096752687092</v>
      </c>
      <c r="N118">
        <f t="shared" si="7"/>
        <v>5.041624999999994E-2</v>
      </c>
      <c r="P118" s="4">
        <f t="shared" si="0"/>
        <v>3.9040999999999999E-2</v>
      </c>
      <c r="Q118" s="4">
        <f t="shared" si="1"/>
        <v>1.9789999999999999E-3</v>
      </c>
      <c r="R118" s="4">
        <f t="shared" si="8"/>
        <v>1.3675078720770423E-3</v>
      </c>
      <c r="S118" s="4">
        <f t="shared" si="2"/>
        <v>9.7000000000000003E-3</v>
      </c>
      <c r="T118" s="4">
        <f t="shared" si="9"/>
        <v>6.7027925008323963E-3</v>
      </c>
      <c r="U118" s="4">
        <f t="shared" si="3"/>
        <v>2.3263950000000002</v>
      </c>
      <c r="V118" s="4">
        <f t="shared" si="10"/>
        <v>3.1620902912621367E-2</v>
      </c>
    </row>
    <row r="119" spans="1:22">
      <c r="A119" t="s">
        <v>130</v>
      </c>
      <c r="B119">
        <v>2048</v>
      </c>
      <c r="C119">
        <f t="shared" si="4"/>
        <v>2060</v>
      </c>
      <c r="D119">
        <v>14</v>
      </c>
      <c r="E119">
        <v>4</v>
      </c>
      <c r="F119">
        <v>56</v>
      </c>
      <c r="G119">
        <v>3.8031000000000002E-2</v>
      </c>
      <c r="H119">
        <v>5.2110000000000004E-3</v>
      </c>
      <c r="I119">
        <v>1.4760000000000001E-2</v>
      </c>
      <c r="J119">
        <v>1.172461</v>
      </c>
      <c r="K119">
        <v>1.3333429999999999</v>
      </c>
      <c r="L119">
        <f t="shared" si="5"/>
        <v>1.2304630000000001</v>
      </c>
      <c r="M119">
        <f t="shared" si="6"/>
        <v>1.3372329413942237</v>
      </c>
      <c r="N119">
        <f t="shared" si="7"/>
        <v>2.5719999999999965E-2</v>
      </c>
      <c r="P119" s="4">
        <f t="shared" si="0"/>
        <v>3.8031000000000002E-2</v>
      </c>
      <c r="Q119" s="4">
        <f t="shared" si="1"/>
        <v>5.2110000000000004E-3</v>
      </c>
      <c r="R119" s="4">
        <f t="shared" si="8"/>
        <v>2.9808006458686941E-3</v>
      </c>
      <c r="S119" s="4">
        <f t="shared" si="2"/>
        <v>1.4760000000000001E-2</v>
      </c>
      <c r="T119" s="4">
        <f t="shared" si="9"/>
        <v>8.4430277361393063E-3</v>
      </c>
      <c r="U119" s="4">
        <f t="shared" si="3"/>
        <v>1.172461</v>
      </c>
      <c r="V119" s="4">
        <f t="shared" si="10"/>
        <v>3.1872726213592231E-2</v>
      </c>
    </row>
    <row r="120" spans="1:22">
      <c r="A120" t="s">
        <v>131</v>
      </c>
      <c r="B120">
        <v>2048</v>
      </c>
      <c r="C120">
        <f t="shared" si="4"/>
        <v>2060</v>
      </c>
      <c r="D120">
        <v>14</v>
      </c>
      <c r="E120">
        <v>8</v>
      </c>
      <c r="F120">
        <v>112</v>
      </c>
      <c r="G120">
        <v>3.8051000000000001E-2</v>
      </c>
      <c r="H120">
        <v>7.8449999999999995E-3</v>
      </c>
      <c r="I120">
        <v>1.7655000000000001E-2</v>
      </c>
      <c r="J120">
        <v>0.59512799999999999</v>
      </c>
      <c r="K120">
        <v>0.73085800000000001</v>
      </c>
      <c r="L120">
        <f t="shared" si="5"/>
        <v>0.65867900000000001</v>
      </c>
      <c r="M120">
        <f t="shared" si="6"/>
        <v>0.70502350824916604</v>
      </c>
      <c r="N120">
        <f t="shared" si="7"/>
        <v>1.8044749999999998E-2</v>
      </c>
      <c r="P120" s="4">
        <f t="shared" si="0"/>
        <v>3.8051000000000001E-2</v>
      </c>
      <c r="Q120" s="4">
        <f t="shared" si="1"/>
        <v>7.8449999999999995E-3</v>
      </c>
      <c r="R120" s="4">
        <f t="shared" si="8"/>
        <v>3.8282895783718373E-3</v>
      </c>
      <c r="S120" s="4">
        <f t="shared" si="2"/>
        <v>1.7655000000000001E-2</v>
      </c>
      <c r="T120" s="4">
        <f t="shared" si="9"/>
        <v>8.6154815176742883E-3</v>
      </c>
      <c r="U120" s="4">
        <f t="shared" si="3"/>
        <v>0.59512799999999999</v>
      </c>
      <c r="V120" s="4">
        <f t="shared" si="10"/>
        <v>3.2356473786407769E-2</v>
      </c>
    </row>
    <row r="121" spans="1:22">
      <c r="A121" t="s">
        <v>132</v>
      </c>
      <c r="B121">
        <v>2048</v>
      </c>
      <c r="C121">
        <f t="shared" si="4"/>
        <v>2060</v>
      </c>
      <c r="D121">
        <v>14</v>
      </c>
      <c r="E121">
        <v>14</v>
      </c>
      <c r="F121">
        <v>196</v>
      </c>
      <c r="G121">
        <v>3.8421999999999998E-2</v>
      </c>
      <c r="H121">
        <v>1.0572E-2</v>
      </c>
      <c r="I121">
        <v>2.334E-2</v>
      </c>
      <c r="J121">
        <v>0.35902600000000001</v>
      </c>
      <c r="K121">
        <v>0.48025000000000001</v>
      </c>
      <c r="L121">
        <f t="shared" si="5"/>
        <v>0.43136000000000002</v>
      </c>
      <c r="M121">
        <f t="shared" si="6"/>
        <v>0.43580305333631109</v>
      </c>
      <c r="N121">
        <f t="shared" si="7"/>
        <v>1.2222499999999997E-2</v>
      </c>
      <c r="P121" s="4">
        <f t="shared" si="0"/>
        <v>3.8421999999999998E-2</v>
      </c>
      <c r="Q121" s="4">
        <f t="shared" si="1"/>
        <v>1.0572E-2</v>
      </c>
      <c r="R121" s="4">
        <f t="shared" si="8"/>
        <v>4.6120501684368386E-3</v>
      </c>
      <c r="S121" s="4">
        <f t="shared" si="2"/>
        <v>2.334E-2</v>
      </c>
      <c r="T121" s="4">
        <f t="shared" si="9"/>
        <v>1.018210848763865E-2</v>
      </c>
      <c r="U121" s="4">
        <f t="shared" si="3"/>
        <v>0.35902600000000001</v>
      </c>
      <c r="V121" s="4">
        <f t="shared" si="10"/>
        <v>3.4159755339805822E-2</v>
      </c>
    </row>
    <row r="122" spans="1:22">
      <c r="A122" t="s">
        <v>133</v>
      </c>
      <c r="B122">
        <v>2048</v>
      </c>
      <c r="C122">
        <f t="shared" si="4"/>
        <v>2060</v>
      </c>
      <c r="D122">
        <v>14</v>
      </c>
      <c r="E122">
        <v>28</v>
      </c>
      <c r="F122">
        <v>392</v>
      </c>
      <c r="G122">
        <v>3.9858999999999999E-2</v>
      </c>
      <c r="H122">
        <v>1.328E-2</v>
      </c>
      <c r="I122">
        <v>2.4306000000000001E-2</v>
      </c>
      <c r="J122">
        <v>0.194993</v>
      </c>
      <c r="K122">
        <v>0.32233400000000001</v>
      </c>
      <c r="L122">
        <f t="shared" si="5"/>
        <v>0.27243800000000001</v>
      </c>
      <c r="M122">
        <f t="shared" si="6"/>
        <v>0.25842740642655937</v>
      </c>
      <c r="N122">
        <f t="shared" si="7"/>
        <v>1.2473999999999999E-2</v>
      </c>
      <c r="P122" s="4">
        <f t="shared" si="0"/>
        <v>3.9858999999999999E-2</v>
      </c>
      <c r="Q122" s="4">
        <f t="shared" si="1"/>
        <v>1.328E-2</v>
      </c>
      <c r="R122" s="4">
        <f t="shared" si="8"/>
        <v>5.1209159563557092E-3</v>
      </c>
      <c r="S122" s="4">
        <f t="shared" si="2"/>
        <v>2.4306000000000001E-2</v>
      </c>
      <c r="T122" s="4">
        <f t="shared" si="9"/>
        <v>9.3726644002395994E-3</v>
      </c>
      <c r="U122" s="4">
        <f t="shared" si="3"/>
        <v>0.194993</v>
      </c>
      <c r="V122" s="4">
        <f t="shared" si="10"/>
        <v>3.7105464077669903E-2</v>
      </c>
    </row>
    <row r="123" spans="1:22">
      <c r="A123" t="s">
        <v>134</v>
      </c>
      <c r="B123">
        <v>2048</v>
      </c>
      <c r="C123">
        <f t="shared" si="4"/>
        <v>2060</v>
      </c>
      <c r="D123">
        <v>14</v>
      </c>
      <c r="E123">
        <v>56</v>
      </c>
      <c r="F123">
        <v>784</v>
      </c>
      <c r="G123">
        <v>4.0141000000000003E-2</v>
      </c>
      <c r="H123">
        <v>1.5953999999999999E-2</v>
      </c>
      <c r="I123">
        <v>2.7956000000000002E-2</v>
      </c>
      <c r="J123">
        <v>9.7864999999999994E-2</v>
      </c>
      <c r="K123">
        <v>0.226991</v>
      </c>
      <c r="L123">
        <f t="shared" si="5"/>
        <v>0.18191600000000002</v>
      </c>
      <c r="M123">
        <f t="shared" si="6"/>
        <v>0.1720185167638689</v>
      </c>
      <c r="N123">
        <f t="shared" si="7"/>
        <v>1.1268749999999994E-2</v>
      </c>
      <c r="P123" s="4">
        <f t="shared" si="0"/>
        <v>4.0141000000000003E-2</v>
      </c>
      <c r="Q123" s="4">
        <f t="shared" si="1"/>
        <v>1.5953999999999999E-2</v>
      </c>
      <c r="R123" s="4">
        <f t="shared" si="8"/>
        <v>5.5121830700144347E-3</v>
      </c>
      <c r="S123" s="4">
        <f t="shared" si="2"/>
        <v>2.7956000000000002E-2</v>
      </c>
      <c r="T123" s="4">
        <f t="shared" si="9"/>
        <v>9.6589312965603327E-3</v>
      </c>
      <c r="U123" s="4">
        <f t="shared" si="3"/>
        <v>9.7864999999999994E-2</v>
      </c>
      <c r="V123" s="4">
        <f t="shared" si="10"/>
        <v>3.7245708737864071E-2</v>
      </c>
    </row>
    <row r="124" spans="1:22">
      <c r="A124" t="s">
        <v>135</v>
      </c>
      <c r="B124">
        <v>2048</v>
      </c>
      <c r="C124">
        <f t="shared" si="4"/>
        <v>2060</v>
      </c>
      <c r="D124">
        <v>14</v>
      </c>
      <c r="E124">
        <v>112</v>
      </c>
      <c r="F124">
        <v>1568</v>
      </c>
      <c r="G124">
        <v>3.8372999999999997E-2</v>
      </c>
      <c r="H124">
        <v>1.7132000000000001E-2</v>
      </c>
      <c r="I124">
        <v>2.7126999999999998E-2</v>
      </c>
      <c r="J124">
        <v>6.5414E-2</v>
      </c>
      <c r="K124">
        <v>0.19958000000000001</v>
      </c>
      <c r="L124">
        <f t="shared" si="5"/>
        <v>0.14804600000000001</v>
      </c>
      <c r="M124">
        <f t="shared" si="6"/>
        <v>0.131093005724709</v>
      </c>
      <c r="N124">
        <f t="shared" si="7"/>
        <v>1.2883499999999999E-2</v>
      </c>
      <c r="P124" s="4">
        <f t="shared" si="0"/>
        <v>3.8372999999999997E-2</v>
      </c>
      <c r="Q124" s="4">
        <f t="shared" si="1"/>
        <v>1.7132000000000001E-2</v>
      </c>
      <c r="R124" s="4">
        <f t="shared" si="8"/>
        <v>5.3615476030333406E-3</v>
      </c>
      <c r="S124" s="4">
        <f t="shared" si="2"/>
        <v>2.7126999999999998E-2</v>
      </c>
      <c r="T124" s="4">
        <f t="shared" si="9"/>
        <v>8.4895343116673707E-3</v>
      </c>
      <c r="U124" s="4">
        <f t="shared" si="3"/>
        <v>6.5414E-2</v>
      </c>
      <c r="V124" s="4">
        <f t="shared" si="10"/>
        <v>4.9790850485436897E-2</v>
      </c>
    </row>
    <row r="125" spans="1:22">
      <c r="A125" t="s">
        <v>136</v>
      </c>
      <c r="B125">
        <v>2048</v>
      </c>
      <c r="C125">
        <f t="shared" si="4"/>
        <v>2060</v>
      </c>
      <c r="D125">
        <v>14</v>
      </c>
      <c r="E125">
        <v>224</v>
      </c>
      <c r="F125">
        <v>3136</v>
      </c>
      <c r="G125">
        <v>3.8189000000000001E-2</v>
      </c>
      <c r="H125">
        <v>2.7403E-2</v>
      </c>
      <c r="I125">
        <v>9.6632999999999997E-2</v>
      </c>
      <c r="J125">
        <v>2.928E-2</v>
      </c>
      <c r="K125">
        <v>0.24291599999999999</v>
      </c>
      <c r="L125">
        <f t="shared" si="5"/>
        <v>0.19150500000000001</v>
      </c>
      <c r="M125">
        <f t="shared" si="6"/>
        <v>0.11290918399731439</v>
      </c>
      <c r="N125">
        <f t="shared" si="7"/>
        <v>1.2852749999999996E-2</v>
      </c>
      <c r="P125" s="4">
        <f t="shared" si="0"/>
        <v>3.8189000000000001E-2</v>
      </c>
      <c r="Q125" s="4">
        <f t="shared" si="1"/>
        <v>2.7403E-2</v>
      </c>
      <c r="R125" s="4">
        <f t="shared" si="8"/>
        <v>7.8375436671214559E-3</v>
      </c>
      <c r="S125" s="4">
        <f t="shared" si="2"/>
        <v>9.6632999999999997E-2</v>
      </c>
      <c r="T125" s="4">
        <f t="shared" si="9"/>
        <v>2.7638045366746255E-2</v>
      </c>
      <c r="U125" s="4">
        <f t="shared" si="3"/>
        <v>2.928E-2</v>
      </c>
      <c r="V125" s="4">
        <f t="shared" si="10"/>
        <v>4.4573825242718447E-2</v>
      </c>
    </row>
    <row r="126" spans="1:22">
      <c r="B126">
        <v>2048</v>
      </c>
      <c r="C126">
        <f t="shared" si="4"/>
        <v>2060</v>
      </c>
      <c r="F126">
        <v>4096</v>
      </c>
      <c r="M126">
        <f t="shared" si="6"/>
        <v>0.10933520207695384</v>
      </c>
      <c r="N126" s="13">
        <f>MEDIAN(N117:N125)</f>
        <v>1.2852749999999996E-2</v>
      </c>
      <c r="P126" s="3">
        <f>AVERAGE(P117:P125)</f>
        <v>3.7006333333333336E-2</v>
      </c>
      <c r="Q126" s="4"/>
      <c r="R126" s="3">
        <f>AVERAGE(R117:R125)</f>
        <v>4.0725690186058528E-3</v>
      </c>
      <c r="S126" s="4"/>
      <c r="T126" s="3">
        <f>AVERAGE(T117:T125)</f>
        <v>1.0821165597260625E-2</v>
      </c>
      <c r="U126" s="3"/>
      <c r="V126" s="3">
        <f>AVERAGE(V117:V125)</f>
        <v>3.6161026645091694E-2</v>
      </c>
    </row>
    <row r="127" spans="1:22">
      <c r="B127">
        <v>2048</v>
      </c>
      <c r="C127">
        <f t="shared" si="4"/>
        <v>2060</v>
      </c>
      <c r="F127">
        <f>F126*2</f>
        <v>8192</v>
      </c>
      <c r="M127">
        <f t="shared" si="6"/>
        <v>0.10518726672166438</v>
      </c>
      <c r="P127" s="5"/>
      <c r="Q127" s="6"/>
      <c r="R127" s="5"/>
      <c r="S127" s="6"/>
      <c r="T127" s="5"/>
      <c r="U127" s="5"/>
      <c r="V127" s="5"/>
    </row>
    <row r="128" spans="1:22">
      <c r="B128">
        <v>2048</v>
      </c>
      <c r="C128">
        <f t="shared" si="4"/>
        <v>2060</v>
      </c>
      <c r="F128">
        <f>F127*2</f>
        <v>16384</v>
      </c>
      <c r="M128">
        <f t="shared" si="6"/>
        <v>0.10539223283620498</v>
      </c>
      <c r="P128" s="4"/>
      <c r="Q128" s="4"/>
      <c r="R128" s="4"/>
      <c r="S128" s="4"/>
      <c r="T128" s="4"/>
      <c r="U128" s="4"/>
      <c r="V128" s="4"/>
    </row>
    <row r="129" spans="1:22">
      <c r="P129" s="4"/>
      <c r="Q129" s="4"/>
      <c r="R129" s="4"/>
      <c r="S129" s="4"/>
      <c r="T129" s="4"/>
      <c r="U129" s="4"/>
      <c r="V129" s="4"/>
    </row>
    <row r="130" spans="1:22">
      <c r="P130" s="3" t="s">
        <v>137</v>
      </c>
      <c r="Q130" s="4"/>
      <c r="R130" s="4"/>
      <c r="S130" s="4"/>
      <c r="T130" s="4"/>
      <c r="U130" s="4"/>
      <c r="V130" s="4"/>
    </row>
    <row r="131" spans="1:22">
      <c r="A131" s="2" t="s">
        <v>4</v>
      </c>
      <c r="B131" s="3" t="s">
        <v>5</v>
      </c>
      <c r="C131" s="3" t="s">
        <v>124</v>
      </c>
      <c r="D131" s="3" t="s">
        <v>6</v>
      </c>
      <c r="E131" s="3" t="s">
        <v>7</v>
      </c>
      <c r="F131" s="3" t="s">
        <v>8</v>
      </c>
      <c r="G131" s="3" t="s">
        <v>9</v>
      </c>
      <c r="H131" s="3" t="s">
        <v>10</v>
      </c>
      <c r="I131" s="3" t="s">
        <v>11</v>
      </c>
      <c r="J131" s="3" t="s">
        <v>12</v>
      </c>
      <c r="K131" s="3" t="s">
        <v>13</v>
      </c>
      <c r="L131" s="3" t="s">
        <v>138</v>
      </c>
      <c r="M131" s="3" t="s">
        <v>126</v>
      </c>
      <c r="N131" s="3" t="s">
        <v>171</v>
      </c>
      <c r="O131" s="3"/>
      <c r="P131" s="3" t="str">
        <f t="shared" ref="P131:P140" si="11">G131</f>
        <v>rexi_preproc</v>
      </c>
      <c r="Q131" s="3" t="str">
        <f t="shared" ref="Q131:Q140" si="12">H131</f>
        <v>rexi_broadcast</v>
      </c>
      <c r="R131" s="3"/>
      <c r="S131" s="3" t="str">
        <f t="shared" ref="S131:S140" si="13">I131</f>
        <v>rexi_reduce</v>
      </c>
      <c r="T131" s="3"/>
      <c r="U131" s="3" t="str">
        <f t="shared" ref="U131:U140" si="14">J131</f>
        <v>rexi_solver</v>
      </c>
    </row>
    <row r="132" spans="1:22">
      <c r="A132" t="s">
        <v>139</v>
      </c>
      <c r="B132">
        <v>4096</v>
      </c>
      <c r="C132">
        <f t="shared" ref="C132:C143" si="15">B132+11+1</f>
        <v>4108</v>
      </c>
      <c r="D132">
        <v>14</v>
      </c>
      <c r="E132">
        <v>1</v>
      </c>
      <c r="F132">
        <v>14</v>
      </c>
      <c r="G132">
        <v>2.4347000000000001E-2</v>
      </c>
      <c r="H132">
        <v>4.0000000000000003E-5</v>
      </c>
      <c r="I132">
        <v>9.4920000000000004E-3</v>
      </c>
      <c r="J132">
        <v>7.8003650000000002</v>
      </c>
      <c r="K132">
        <v>7.8970359999999999</v>
      </c>
      <c r="L132">
        <f t="shared" ref="L132:L140" si="16">SUM(G132:J132)</f>
        <v>7.834244</v>
      </c>
      <c r="M132">
        <f t="shared" ref="M132:M143" si="17">$P$159+$R$159*LOG(F132)+$T$159*LOG(F132)+$V$159*C132/MIN(F132,_xlfn.CEILING.MATH(C132/F132)*F132)</f>
        <v>10.213184823782127</v>
      </c>
      <c r="N132">
        <f t="shared" ref="N132:N140" si="18">(K132-L132)/4</f>
        <v>1.569799999999999E-2</v>
      </c>
      <c r="P132" s="4">
        <f t="shared" si="11"/>
        <v>2.4347000000000001E-2</v>
      </c>
      <c r="Q132" s="4">
        <f t="shared" si="12"/>
        <v>4.0000000000000003E-5</v>
      </c>
      <c r="R132" s="4">
        <f t="shared" ref="R132:R140" si="19">Q132/LOG(F132)</f>
        <v>3.4900114781966241E-5</v>
      </c>
      <c r="S132" s="4">
        <f t="shared" si="13"/>
        <v>9.4920000000000004E-3</v>
      </c>
      <c r="T132" s="4">
        <f t="shared" ref="T132:T140" si="20">S132/LOG(F132)</f>
        <v>8.2817972377605895E-3</v>
      </c>
      <c r="U132" s="4">
        <f t="shared" si="14"/>
        <v>7.8003650000000002</v>
      </c>
      <c r="V132" s="4">
        <f t="shared" ref="V132:V140" si="21">U132/C132*MIN(F132,_xlfn.CEILING.MATH(C132/F132)*F132)</f>
        <v>2.6583522395326194E-2</v>
      </c>
    </row>
    <row r="133" spans="1:22">
      <c r="A133" t="s">
        <v>140</v>
      </c>
      <c r="B133">
        <v>4096</v>
      </c>
      <c r="C133">
        <f t="shared" si="15"/>
        <v>4108</v>
      </c>
      <c r="D133">
        <v>14</v>
      </c>
      <c r="E133">
        <v>2</v>
      </c>
      <c r="F133">
        <v>28</v>
      </c>
      <c r="G133">
        <v>3.5381000000000003E-2</v>
      </c>
      <c r="H133">
        <v>1.99E-3</v>
      </c>
      <c r="I133">
        <v>9.8219999999999991E-3</v>
      </c>
      <c r="J133">
        <v>4.5371170000000003</v>
      </c>
      <c r="K133">
        <v>4.996988</v>
      </c>
      <c r="L133">
        <f t="shared" si="16"/>
        <v>4.5843100000000003</v>
      </c>
      <c r="M133">
        <f t="shared" si="17"/>
        <v>5.1384415818587472</v>
      </c>
      <c r="N133">
        <f t="shared" si="18"/>
        <v>0.10316949999999991</v>
      </c>
      <c r="P133" s="4">
        <f t="shared" si="11"/>
        <v>3.5381000000000003E-2</v>
      </c>
      <c r="Q133" s="4">
        <f t="shared" si="12"/>
        <v>1.99E-3</v>
      </c>
      <c r="R133" s="4">
        <f t="shared" si="19"/>
        <v>1.3751089769748937E-3</v>
      </c>
      <c r="S133" s="4">
        <f t="shared" si="13"/>
        <v>9.8219999999999991E-3</v>
      </c>
      <c r="T133" s="4">
        <f t="shared" si="20"/>
        <v>6.7870956642449264E-3</v>
      </c>
      <c r="U133" s="4">
        <f t="shared" si="14"/>
        <v>4.5371170000000003</v>
      </c>
      <c r="V133" s="4">
        <f t="shared" si="21"/>
        <v>3.0924848101265827E-2</v>
      </c>
    </row>
    <row r="134" spans="1:22">
      <c r="A134" t="s">
        <v>141</v>
      </c>
      <c r="B134">
        <v>4096</v>
      </c>
      <c r="C134">
        <f t="shared" si="15"/>
        <v>4108</v>
      </c>
      <c r="D134">
        <v>14</v>
      </c>
      <c r="E134">
        <v>4</v>
      </c>
      <c r="F134">
        <v>56</v>
      </c>
      <c r="G134">
        <v>3.7079000000000001E-2</v>
      </c>
      <c r="H134">
        <v>5.2950000000000002E-3</v>
      </c>
      <c r="I134">
        <v>1.4168E-2</v>
      </c>
      <c r="J134">
        <v>2.2712590000000001</v>
      </c>
      <c r="K134">
        <v>2.553188</v>
      </c>
      <c r="L134">
        <f t="shared" si="16"/>
        <v>2.327801</v>
      </c>
      <c r="M134">
        <f t="shared" si="17"/>
        <v>2.6033488946892422</v>
      </c>
      <c r="N134">
        <f t="shared" si="18"/>
        <v>5.6346750000000001E-2</v>
      </c>
      <c r="P134" s="4">
        <f t="shared" si="11"/>
        <v>3.7079000000000001E-2</v>
      </c>
      <c r="Q134" s="4">
        <f t="shared" si="12"/>
        <v>5.2950000000000002E-3</v>
      </c>
      <c r="R134" s="4">
        <f t="shared" si="19"/>
        <v>3.0288503972125762E-3</v>
      </c>
      <c r="S134" s="4">
        <f t="shared" si="13"/>
        <v>1.4168E-2</v>
      </c>
      <c r="T134" s="4">
        <f t="shared" si="20"/>
        <v>8.1043913933348029E-3</v>
      </c>
      <c r="U134" s="4">
        <f t="shared" si="14"/>
        <v>2.2712590000000001</v>
      </c>
      <c r="V134" s="4">
        <f t="shared" si="21"/>
        <v>3.0961661148977606E-2</v>
      </c>
    </row>
    <row r="135" spans="1:22">
      <c r="A135" t="s">
        <v>142</v>
      </c>
      <c r="B135">
        <v>4096</v>
      </c>
      <c r="C135">
        <f t="shared" si="15"/>
        <v>4108</v>
      </c>
      <c r="D135">
        <v>14</v>
      </c>
      <c r="E135">
        <v>8</v>
      </c>
      <c r="F135">
        <v>112</v>
      </c>
      <c r="G135">
        <v>3.8425000000000001E-2</v>
      </c>
      <c r="H135">
        <v>7.705E-3</v>
      </c>
      <c r="I135">
        <v>1.4205000000000001E-2</v>
      </c>
      <c r="J135">
        <v>1.177306</v>
      </c>
      <c r="K135">
        <v>1.3347610000000001</v>
      </c>
      <c r="L135">
        <f t="shared" si="16"/>
        <v>1.237641</v>
      </c>
      <c r="M135">
        <f t="shared" si="17"/>
        <v>1.3380814848966756</v>
      </c>
      <c r="N135">
        <f t="shared" si="18"/>
        <v>2.4280000000000024E-2</v>
      </c>
      <c r="P135" s="4">
        <f t="shared" si="11"/>
        <v>3.8425000000000001E-2</v>
      </c>
      <c r="Q135" s="4">
        <f t="shared" si="12"/>
        <v>7.705E-3</v>
      </c>
      <c r="R135" s="4">
        <f t="shared" si="19"/>
        <v>3.7599708350994276E-3</v>
      </c>
      <c r="S135" s="4">
        <f t="shared" si="13"/>
        <v>1.4205000000000001E-2</v>
      </c>
      <c r="T135" s="4">
        <f t="shared" si="20"/>
        <v>6.9319124870327545E-3</v>
      </c>
      <c r="U135" s="4">
        <f t="shared" si="14"/>
        <v>1.177306</v>
      </c>
      <c r="V135" s="4">
        <f t="shared" si="21"/>
        <v>3.2097924050632914E-2</v>
      </c>
    </row>
    <row r="136" spans="1:22">
      <c r="A136" t="s">
        <v>143</v>
      </c>
      <c r="B136">
        <v>4096</v>
      </c>
      <c r="C136">
        <f t="shared" si="15"/>
        <v>4108</v>
      </c>
      <c r="D136">
        <v>14</v>
      </c>
      <c r="E136">
        <v>14</v>
      </c>
      <c r="F136">
        <v>196</v>
      </c>
      <c r="G136">
        <v>3.9933999999999997E-2</v>
      </c>
      <c r="H136">
        <v>1.0109E-2</v>
      </c>
      <c r="I136">
        <v>1.6333E-2</v>
      </c>
      <c r="J136">
        <v>0.66881800000000002</v>
      </c>
      <c r="K136">
        <v>0.80112799999999995</v>
      </c>
      <c r="L136">
        <f t="shared" si="16"/>
        <v>0.73519400000000001</v>
      </c>
      <c r="M136">
        <f t="shared" si="17"/>
        <v>0.79755046856345924</v>
      </c>
      <c r="N136">
        <f t="shared" si="18"/>
        <v>1.6483499999999984E-2</v>
      </c>
      <c r="P136" s="4">
        <f t="shared" si="11"/>
        <v>3.9933999999999997E-2</v>
      </c>
      <c r="Q136" s="4">
        <f t="shared" si="12"/>
        <v>1.0109E-2</v>
      </c>
      <c r="R136" s="4">
        <f t="shared" si="19"/>
        <v>4.4100657541362087E-3</v>
      </c>
      <c r="S136" s="4">
        <f t="shared" si="13"/>
        <v>1.6333E-2</v>
      </c>
      <c r="T136" s="4">
        <f t="shared" si="20"/>
        <v>7.1252946841731824E-3</v>
      </c>
      <c r="U136" s="4">
        <f t="shared" si="14"/>
        <v>0.66881800000000002</v>
      </c>
      <c r="V136" s="4">
        <f t="shared" si="21"/>
        <v>3.1910498539435249E-2</v>
      </c>
    </row>
    <row r="137" spans="1:22">
      <c r="A137" t="s">
        <v>144</v>
      </c>
      <c r="B137">
        <v>4096</v>
      </c>
      <c r="C137">
        <f t="shared" si="15"/>
        <v>4108</v>
      </c>
      <c r="D137">
        <v>14</v>
      </c>
      <c r="E137">
        <v>28</v>
      </c>
      <c r="F137">
        <v>392</v>
      </c>
      <c r="G137">
        <v>3.8607000000000002E-2</v>
      </c>
      <c r="H137">
        <v>1.3154000000000001E-2</v>
      </c>
      <c r="I137">
        <v>3.44E-2</v>
      </c>
      <c r="J137">
        <v>0.35167599999999999</v>
      </c>
      <c r="K137">
        <v>0.50967300000000004</v>
      </c>
      <c r="L137">
        <f t="shared" si="16"/>
        <v>0.43783699999999998</v>
      </c>
      <c r="M137">
        <f t="shared" si="17"/>
        <v>0.4393011140401335</v>
      </c>
      <c r="N137">
        <f t="shared" si="18"/>
        <v>1.7959000000000017E-2</v>
      </c>
      <c r="P137" s="4">
        <f t="shared" si="11"/>
        <v>3.8607000000000002E-2</v>
      </c>
      <c r="Q137" s="4">
        <f t="shared" si="12"/>
        <v>1.3154000000000001E-2</v>
      </c>
      <c r="R137" s="4">
        <f t="shared" si="19"/>
        <v>5.0723289525529368E-3</v>
      </c>
      <c r="S137" s="4">
        <f t="shared" si="13"/>
        <v>3.44E-2</v>
      </c>
      <c r="T137" s="4">
        <f t="shared" si="20"/>
        <v>1.3265023260439487E-2</v>
      </c>
      <c r="U137" s="4">
        <f t="shared" si="14"/>
        <v>0.35167599999999999</v>
      </c>
      <c r="V137" s="4">
        <f t="shared" si="21"/>
        <v>3.3558177215189874E-2</v>
      </c>
    </row>
    <row r="138" spans="1:22">
      <c r="A138" t="s">
        <v>145</v>
      </c>
      <c r="B138">
        <v>4096</v>
      </c>
      <c r="C138">
        <f t="shared" si="15"/>
        <v>4108</v>
      </c>
      <c r="D138">
        <v>14</v>
      </c>
      <c r="E138">
        <v>56</v>
      </c>
      <c r="F138">
        <v>784</v>
      </c>
      <c r="G138">
        <v>4.0425000000000003E-2</v>
      </c>
      <c r="H138">
        <v>1.6164000000000001E-2</v>
      </c>
      <c r="I138">
        <v>3.5826999999999998E-2</v>
      </c>
      <c r="J138">
        <v>0.19942499999999999</v>
      </c>
      <c r="K138">
        <v>0.33069700000000002</v>
      </c>
      <c r="L138">
        <f t="shared" si="16"/>
        <v>0.29184100000000002</v>
      </c>
      <c r="M138">
        <f t="shared" si="17"/>
        <v>0.26245537057065593</v>
      </c>
      <c r="N138">
        <f t="shared" si="18"/>
        <v>9.7140000000000004E-3</v>
      </c>
      <c r="P138" s="4">
        <f t="shared" si="11"/>
        <v>4.0425000000000003E-2</v>
      </c>
      <c r="Q138" s="4">
        <f t="shared" si="12"/>
        <v>1.6164000000000001E-2</v>
      </c>
      <c r="R138" s="4">
        <f t="shared" si="19"/>
        <v>5.5847390713121055E-3</v>
      </c>
      <c r="S138" s="4">
        <f t="shared" si="13"/>
        <v>3.5826999999999998E-2</v>
      </c>
      <c r="T138" s="4">
        <f t="shared" si="20"/>
        <v>1.2378399326150631E-2</v>
      </c>
      <c r="U138" s="4">
        <f t="shared" si="14"/>
        <v>0.19942499999999999</v>
      </c>
      <c r="V138" s="4">
        <f t="shared" si="21"/>
        <v>3.8059688412852968E-2</v>
      </c>
    </row>
    <row r="139" spans="1:22">
      <c r="A139" t="s">
        <v>146</v>
      </c>
      <c r="B139">
        <v>4096</v>
      </c>
      <c r="C139">
        <f t="shared" si="15"/>
        <v>4108</v>
      </c>
      <c r="D139">
        <v>14</v>
      </c>
      <c r="E139">
        <v>112</v>
      </c>
      <c r="F139">
        <v>1568</v>
      </c>
      <c r="G139">
        <v>4.0377999999999997E-2</v>
      </c>
      <c r="H139">
        <v>1.7163000000000001E-2</v>
      </c>
      <c r="I139">
        <v>5.2227000000000003E-2</v>
      </c>
      <c r="J139">
        <v>9.8707000000000003E-2</v>
      </c>
      <c r="K139">
        <v>0.273262</v>
      </c>
      <c r="L139">
        <f t="shared" si="16"/>
        <v>0.20847500000000002</v>
      </c>
      <c r="M139">
        <f t="shared" si="17"/>
        <v>0.17631143262810253</v>
      </c>
      <c r="N139">
        <f t="shared" si="18"/>
        <v>1.6196749999999996E-2</v>
      </c>
      <c r="P139" s="4">
        <f t="shared" si="11"/>
        <v>4.0377999999999997E-2</v>
      </c>
      <c r="Q139" s="4">
        <f t="shared" si="12"/>
        <v>1.7163000000000001E-2</v>
      </c>
      <c r="R139" s="4">
        <f t="shared" si="19"/>
        <v>5.3712492126349069E-3</v>
      </c>
      <c r="S139" s="4">
        <f t="shared" si="13"/>
        <v>5.2227000000000003E-2</v>
      </c>
      <c r="T139" s="4">
        <f t="shared" si="20"/>
        <v>1.6344708537451683E-2</v>
      </c>
      <c r="U139" s="4">
        <f t="shared" si="14"/>
        <v>9.8707000000000003E-2</v>
      </c>
      <c r="V139" s="4">
        <f t="shared" si="21"/>
        <v>3.7675894839337878E-2</v>
      </c>
    </row>
    <row r="140" spans="1:22">
      <c r="A140" t="s">
        <v>147</v>
      </c>
      <c r="B140">
        <v>4096</v>
      </c>
      <c r="C140">
        <f t="shared" si="15"/>
        <v>4108</v>
      </c>
      <c r="D140">
        <v>14</v>
      </c>
      <c r="E140">
        <v>224</v>
      </c>
      <c r="F140">
        <v>3136</v>
      </c>
      <c r="G140">
        <v>3.9738999999999997E-2</v>
      </c>
      <c r="H140">
        <v>2.6887000000000001E-2</v>
      </c>
      <c r="I140">
        <v>7.0451E-2</v>
      </c>
      <c r="J140">
        <v>6.4577999999999997E-2</v>
      </c>
      <c r="K140">
        <v>0.26013900000000001</v>
      </c>
      <c r="L140">
        <f t="shared" si="16"/>
        <v>0.201655</v>
      </c>
      <c r="M140">
        <f t="shared" si="17"/>
        <v>0.13551839744901117</v>
      </c>
      <c r="N140">
        <f t="shared" si="18"/>
        <v>1.4621000000000002E-2</v>
      </c>
      <c r="P140" s="4">
        <f t="shared" si="11"/>
        <v>3.9738999999999997E-2</v>
      </c>
      <c r="Q140" s="4">
        <f t="shared" si="12"/>
        <v>2.6887000000000001E-2</v>
      </c>
      <c r="R140" s="4">
        <f t="shared" si="19"/>
        <v>7.6899622879938187E-3</v>
      </c>
      <c r="S140" s="4">
        <f t="shared" si="13"/>
        <v>7.0451E-2</v>
      </c>
      <c r="T140" s="4">
        <f t="shared" si="20"/>
        <v>2.0149720428141945E-2</v>
      </c>
      <c r="U140" s="4">
        <f t="shared" si="14"/>
        <v>6.4577999999999997E-2</v>
      </c>
      <c r="V140" s="4">
        <f t="shared" si="21"/>
        <v>4.9298103213242454E-2</v>
      </c>
    </row>
    <row r="141" spans="1:22">
      <c r="B141">
        <v>4096</v>
      </c>
      <c r="C141">
        <f t="shared" si="15"/>
        <v>4108</v>
      </c>
      <c r="F141">
        <v>4096</v>
      </c>
      <c r="M141">
        <f t="shared" si="17"/>
        <v>0.12664538112590917</v>
      </c>
      <c r="N141" s="13">
        <f>MEDIAN(N132:N140)</f>
        <v>1.6483499999999984E-2</v>
      </c>
      <c r="P141" s="3">
        <f>AVERAGE(P132:P140)</f>
        <v>3.7146111111111116E-2</v>
      </c>
      <c r="Q141" s="4"/>
      <c r="R141" s="3">
        <f>AVERAGE(R132:R140)</f>
        <v>4.0363528447443162E-3</v>
      </c>
      <c r="S141" s="4"/>
      <c r="T141" s="3">
        <f>AVERAGE(T132:T140)</f>
        <v>1.1040927002081112E-2</v>
      </c>
      <c r="U141" s="3"/>
      <c r="V141" s="3">
        <f>AVERAGE(V132:V140)</f>
        <v>3.4563368657362328E-2</v>
      </c>
    </row>
    <row r="142" spans="1:22">
      <c r="B142">
        <v>4096</v>
      </c>
      <c r="C142">
        <f t="shared" si="15"/>
        <v>4108</v>
      </c>
      <c r="F142">
        <f>F141*2</f>
        <v>8192</v>
      </c>
      <c r="M142">
        <f t="shared" si="17"/>
        <v>0.11384235624614204</v>
      </c>
      <c r="P142" s="3"/>
      <c r="Q142" s="4"/>
      <c r="R142" s="3"/>
      <c r="S142" s="4"/>
      <c r="T142" s="3"/>
      <c r="U142" s="3"/>
      <c r="V142" s="3"/>
    </row>
    <row r="143" spans="1:22">
      <c r="B143">
        <v>4096</v>
      </c>
      <c r="C143">
        <f t="shared" si="15"/>
        <v>4108</v>
      </c>
      <c r="F143">
        <f>F142*2</f>
        <v>16384</v>
      </c>
      <c r="M143">
        <f t="shared" si="17"/>
        <v>0.10971977759844383</v>
      </c>
      <c r="Q143" s="4"/>
      <c r="R143" s="4"/>
      <c r="S143" s="4"/>
      <c r="T143" s="4"/>
      <c r="U143" s="4"/>
      <c r="V143" s="4"/>
    </row>
    <row r="144" spans="1:22">
      <c r="P144" s="4"/>
      <c r="Q144" s="4"/>
      <c r="R144" s="4"/>
      <c r="S144" s="4"/>
      <c r="T144" s="4"/>
      <c r="U144" s="4"/>
      <c r="V144" s="4"/>
    </row>
    <row r="145" spans="1:22">
      <c r="P145" s="3" t="s">
        <v>148</v>
      </c>
      <c r="Q145" s="4"/>
      <c r="R145" s="4"/>
      <c r="S145" s="4"/>
      <c r="T145" s="4"/>
      <c r="U145" s="4"/>
      <c r="V145" s="4"/>
    </row>
    <row r="146" spans="1:22">
      <c r="A146" s="2" t="s">
        <v>4</v>
      </c>
      <c r="B146" s="3" t="s">
        <v>5</v>
      </c>
      <c r="C146" s="3" t="s">
        <v>124</v>
      </c>
      <c r="D146" s="3" t="s">
        <v>6</v>
      </c>
      <c r="E146" s="3" t="s">
        <v>7</v>
      </c>
      <c r="F146" s="3" t="s">
        <v>8</v>
      </c>
      <c r="G146" s="3" t="s">
        <v>9</v>
      </c>
      <c r="H146" s="3" t="s">
        <v>10</v>
      </c>
      <c r="I146" s="3" t="s">
        <v>11</v>
      </c>
      <c r="J146" s="3" t="s">
        <v>12</v>
      </c>
      <c r="K146" s="3" t="s">
        <v>13</v>
      </c>
      <c r="L146" s="3" t="s">
        <v>138</v>
      </c>
      <c r="M146" s="3" t="s">
        <v>126</v>
      </c>
      <c r="N146" s="3" t="s">
        <v>171</v>
      </c>
      <c r="O146" s="3"/>
      <c r="P146" s="3" t="str">
        <f t="shared" ref="P146:P155" si="22">G146</f>
        <v>rexi_preproc</v>
      </c>
      <c r="Q146" s="3" t="str">
        <f t="shared" ref="Q146:Q155" si="23">H146</f>
        <v>rexi_broadcast</v>
      </c>
      <c r="R146" s="3"/>
      <c r="S146" s="3" t="str">
        <f t="shared" ref="S146:S155" si="24">I146</f>
        <v>rexi_reduce</v>
      </c>
      <c r="T146" s="3"/>
      <c r="U146" s="3" t="str">
        <f t="shared" ref="U146:U155" si="25">J146</f>
        <v>rexi_solver</v>
      </c>
    </row>
    <row r="147" spans="1:22">
      <c r="A147" t="s">
        <v>149</v>
      </c>
      <c r="B147">
        <v>8192</v>
      </c>
      <c r="C147">
        <f t="shared" ref="C147:C158" si="26">B147+11+1</f>
        <v>8204</v>
      </c>
      <c r="D147">
        <v>14</v>
      </c>
      <c r="E147">
        <v>1</v>
      </c>
      <c r="F147">
        <v>14</v>
      </c>
      <c r="G147">
        <v>3.6052000000000001E-2</v>
      </c>
      <c r="H147">
        <v>4.0000000000000003E-5</v>
      </c>
      <c r="I147">
        <v>1.0014E-2</v>
      </c>
      <c r="J147">
        <v>19.785444999999999</v>
      </c>
      <c r="K147">
        <v>20.057506</v>
      </c>
      <c r="L147">
        <f t="shared" ref="L147:L155" si="27">SUM(G147:J147)</f>
        <v>19.831551000000001</v>
      </c>
      <c r="M147">
        <f t="shared" ref="M147:M158" si="28">$P$159+$R$159*LOG(F147)+$T$159*LOG(F147)+$V$159*C147/MIN(F147,_xlfn.CEILING.MATH(C147/F147)*F147)</f>
        <v>20.342112450142274</v>
      </c>
      <c r="N147">
        <f t="shared" ref="N147:N155" si="29">(K147-L147)/4</f>
        <v>5.6488749999999754E-2</v>
      </c>
      <c r="P147" s="7">
        <f t="shared" si="22"/>
        <v>3.6052000000000001E-2</v>
      </c>
      <c r="Q147" s="7">
        <f t="shared" si="23"/>
        <v>4.0000000000000003E-5</v>
      </c>
      <c r="R147" s="7">
        <f t="shared" ref="R147:R155" si="30">Q147/LOG(F147)</f>
        <v>3.4900114781966241E-5</v>
      </c>
      <c r="S147" s="7">
        <f t="shared" si="24"/>
        <v>1.0014E-2</v>
      </c>
      <c r="T147" s="7">
        <f t="shared" ref="T147:T155" si="31">S147/LOG(F147)</f>
        <v>8.7372437356652479E-3</v>
      </c>
      <c r="U147" s="7">
        <f t="shared" si="25"/>
        <v>19.785444999999999</v>
      </c>
      <c r="V147" s="7">
        <f t="shared" ref="V147:V155" si="32">U147/C147*MIN(F147,_xlfn.CEILING.MATH(C147/F147)*F147)</f>
        <v>3.3763558020477813E-2</v>
      </c>
    </row>
    <row r="148" spans="1:22">
      <c r="A148" t="s">
        <v>150</v>
      </c>
      <c r="B148">
        <v>8192</v>
      </c>
      <c r="C148">
        <f t="shared" si="26"/>
        <v>8204</v>
      </c>
      <c r="D148">
        <v>14</v>
      </c>
      <c r="E148">
        <v>2</v>
      </c>
      <c r="F148">
        <v>28</v>
      </c>
      <c r="G148">
        <v>3.6198000000000001E-2</v>
      </c>
      <c r="H148">
        <v>1.923E-3</v>
      </c>
      <c r="I148">
        <v>9.9740000000000002E-3</v>
      </c>
      <c r="J148">
        <v>9.0883070000000004</v>
      </c>
      <c r="K148">
        <v>9.7604330000000008</v>
      </c>
      <c r="L148">
        <f t="shared" si="27"/>
        <v>9.1364020000000004</v>
      </c>
      <c r="M148">
        <f t="shared" si="28"/>
        <v>10.202905395038821</v>
      </c>
      <c r="N148">
        <f t="shared" si="29"/>
        <v>0.15600775000000011</v>
      </c>
      <c r="P148" s="4">
        <f t="shared" si="22"/>
        <v>3.6198000000000001E-2</v>
      </c>
      <c r="Q148" s="4">
        <f t="shared" si="23"/>
        <v>1.923E-3</v>
      </c>
      <c r="R148" s="4">
        <f t="shared" si="30"/>
        <v>1.3288113380516182E-3</v>
      </c>
      <c r="S148" s="4">
        <f t="shared" si="24"/>
        <v>9.9740000000000002E-3</v>
      </c>
      <c r="T148" s="4">
        <f t="shared" si="31"/>
        <v>6.892129113742507E-3</v>
      </c>
      <c r="U148" s="4">
        <f t="shared" si="25"/>
        <v>9.0883070000000004</v>
      </c>
      <c r="V148" s="4">
        <f t="shared" si="32"/>
        <v>3.1018112627986347E-2</v>
      </c>
    </row>
    <row r="149" spans="1:22">
      <c r="A149" t="s">
        <v>151</v>
      </c>
      <c r="B149">
        <v>8192</v>
      </c>
      <c r="C149">
        <f t="shared" si="26"/>
        <v>8204</v>
      </c>
      <c r="D149">
        <v>14</v>
      </c>
      <c r="E149">
        <v>4</v>
      </c>
      <c r="F149">
        <v>56</v>
      </c>
      <c r="G149">
        <v>3.7073000000000002E-2</v>
      </c>
      <c r="H149">
        <v>5.2129999999999998E-3</v>
      </c>
      <c r="I149">
        <v>1.4928E-2</v>
      </c>
      <c r="J149">
        <v>4.6234270000000004</v>
      </c>
      <c r="K149">
        <v>5.042459</v>
      </c>
      <c r="L149">
        <f t="shared" si="27"/>
        <v>4.6806410000000005</v>
      </c>
      <c r="M149">
        <f t="shared" si="28"/>
        <v>5.1355808012792794</v>
      </c>
      <c r="N149">
        <f t="shared" si="29"/>
        <v>9.0454499999999882E-2</v>
      </c>
      <c r="P149" s="4">
        <f t="shared" si="22"/>
        <v>3.7073000000000002E-2</v>
      </c>
      <c r="Q149" s="4">
        <f t="shared" si="23"/>
        <v>5.2129999999999998E-3</v>
      </c>
      <c r="R149" s="4">
        <f t="shared" si="30"/>
        <v>2.9819446875673575E-3</v>
      </c>
      <c r="S149" s="4">
        <f t="shared" si="24"/>
        <v>1.4928E-2</v>
      </c>
      <c r="T149" s="4">
        <f t="shared" si="31"/>
        <v>8.5391272388270698E-3</v>
      </c>
      <c r="U149" s="4">
        <f t="shared" si="25"/>
        <v>4.6234270000000004</v>
      </c>
      <c r="V149" s="4">
        <f t="shared" si="32"/>
        <v>3.1559228668941987E-2</v>
      </c>
    </row>
    <row r="150" spans="1:22">
      <c r="A150" t="s">
        <v>152</v>
      </c>
      <c r="B150">
        <v>8192</v>
      </c>
      <c r="C150">
        <f t="shared" si="26"/>
        <v>8204</v>
      </c>
      <c r="D150">
        <v>14</v>
      </c>
      <c r="E150">
        <v>8</v>
      </c>
      <c r="F150">
        <v>112</v>
      </c>
      <c r="G150">
        <v>3.7044000000000001E-2</v>
      </c>
      <c r="H150">
        <v>7.5989999999999999E-3</v>
      </c>
      <c r="I150">
        <v>1.468E-2</v>
      </c>
      <c r="J150">
        <v>2.2821129999999998</v>
      </c>
      <c r="K150">
        <v>2.5519780000000001</v>
      </c>
      <c r="L150">
        <f t="shared" si="27"/>
        <v>2.3414359999999999</v>
      </c>
      <c r="M150">
        <f t="shared" si="28"/>
        <v>2.6041974381916937</v>
      </c>
      <c r="N150">
        <f t="shared" si="29"/>
        <v>5.2635500000000057E-2</v>
      </c>
      <c r="P150" s="4">
        <f t="shared" si="22"/>
        <v>3.7044000000000001E-2</v>
      </c>
      <c r="Q150" s="4">
        <f t="shared" si="23"/>
        <v>7.5989999999999999E-3</v>
      </c>
      <c r="R150" s="4">
        <f t="shared" si="30"/>
        <v>3.7082437866217456E-3</v>
      </c>
      <c r="S150" s="4">
        <f t="shared" si="24"/>
        <v>1.468E-2</v>
      </c>
      <c r="T150" s="4">
        <f t="shared" si="31"/>
        <v>7.1637082231355738E-3</v>
      </c>
      <c r="U150" s="4">
        <f t="shared" si="25"/>
        <v>2.2821129999999998</v>
      </c>
      <c r="V150" s="4">
        <f t="shared" si="32"/>
        <v>3.1155126279863478E-2</v>
      </c>
    </row>
    <row r="151" spans="1:22">
      <c r="A151" t="s">
        <v>153</v>
      </c>
      <c r="B151">
        <v>8192</v>
      </c>
      <c r="C151">
        <f t="shared" si="26"/>
        <v>8204</v>
      </c>
      <c r="D151">
        <v>14</v>
      </c>
      <c r="E151">
        <v>14</v>
      </c>
      <c r="F151">
        <v>196</v>
      </c>
      <c r="G151">
        <v>3.6725000000000001E-2</v>
      </c>
      <c r="H151">
        <v>1.0296E-2</v>
      </c>
      <c r="I151">
        <v>1.4862E-2</v>
      </c>
      <c r="J151">
        <v>1.3179590000000001</v>
      </c>
      <c r="K151">
        <v>1.4991399999999999</v>
      </c>
      <c r="L151">
        <f t="shared" si="27"/>
        <v>1.379842</v>
      </c>
      <c r="M151">
        <f t="shared" si="28"/>
        <v>1.5210452990177554</v>
      </c>
      <c r="N151">
        <f t="shared" si="29"/>
        <v>2.9824499999999976E-2</v>
      </c>
      <c r="P151" s="4">
        <f t="shared" si="22"/>
        <v>3.6725000000000001E-2</v>
      </c>
      <c r="Q151" s="4">
        <f t="shared" si="23"/>
        <v>1.0296E-2</v>
      </c>
      <c r="R151" s="4">
        <f t="shared" si="30"/>
        <v>4.4916447724390549E-3</v>
      </c>
      <c r="S151" s="4">
        <f t="shared" si="24"/>
        <v>1.4862E-2</v>
      </c>
      <c r="T151" s="4">
        <f t="shared" si="31"/>
        <v>6.4835688236197777E-3</v>
      </c>
      <c r="U151" s="4">
        <f t="shared" si="25"/>
        <v>1.3179590000000001</v>
      </c>
      <c r="V151" s="4">
        <f t="shared" si="32"/>
        <v>3.148707508532423E-2</v>
      </c>
    </row>
    <row r="152" spans="1:22">
      <c r="A152" t="s">
        <v>154</v>
      </c>
      <c r="B152">
        <v>8192</v>
      </c>
      <c r="C152">
        <f t="shared" si="26"/>
        <v>8204</v>
      </c>
      <c r="D152">
        <v>14</v>
      </c>
      <c r="E152">
        <v>28</v>
      </c>
      <c r="F152">
        <v>392</v>
      </c>
      <c r="G152">
        <v>3.7090999999999999E-2</v>
      </c>
      <c r="H152">
        <v>1.3223E-2</v>
      </c>
      <c r="I152">
        <v>1.9692999999999999E-2</v>
      </c>
      <c r="J152">
        <v>0.660609</v>
      </c>
      <c r="K152">
        <v>0.79414700000000005</v>
      </c>
      <c r="L152">
        <f t="shared" si="27"/>
        <v>0.73061600000000004</v>
      </c>
      <c r="M152">
        <f t="shared" si="28"/>
        <v>0.80104852926728165</v>
      </c>
      <c r="N152">
        <f t="shared" si="29"/>
        <v>1.5882750000000001E-2</v>
      </c>
      <c r="P152" s="4">
        <f t="shared" si="22"/>
        <v>3.7090999999999999E-2</v>
      </c>
      <c r="Q152" s="4">
        <f t="shared" si="23"/>
        <v>1.3223E-2</v>
      </c>
      <c r="R152" s="4">
        <f t="shared" si="30"/>
        <v>5.0989361213020744E-3</v>
      </c>
      <c r="S152" s="4">
        <f t="shared" si="24"/>
        <v>1.9692999999999999E-2</v>
      </c>
      <c r="T152" s="4">
        <f t="shared" si="31"/>
        <v>7.5938402054603138E-3</v>
      </c>
      <c r="U152" s="4">
        <f t="shared" si="25"/>
        <v>0.660609</v>
      </c>
      <c r="V152" s="4">
        <f t="shared" si="32"/>
        <v>3.156493515358362E-2</v>
      </c>
    </row>
    <row r="153" spans="1:22">
      <c r="A153" t="s">
        <v>155</v>
      </c>
      <c r="B153">
        <v>8192</v>
      </c>
      <c r="C153">
        <f t="shared" si="26"/>
        <v>8204</v>
      </c>
      <c r="D153">
        <v>14</v>
      </c>
      <c r="E153">
        <v>56</v>
      </c>
      <c r="F153">
        <v>784</v>
      </c>
      <c r="G153">
        <v>3.9600999999999997E-2</v>
      </c>
      <c r="H153">
        <v>1.558E-2</v>
      </c>
      <c r="I153">
        <v>5.5152E-2</v>
      </c>
      <c r="J153">
        <v>0.35752</v>
      </c>
      <c r="K153">
        <v>0.52179399999999998</v>
      </c>
      <c r="L153">
        <f t="shared" si="27"/>
        <v>0.46785299999999996</v>
      </c>
      <c r="M153">
        <f t="shared" si="28"/>
        <v>0.44332907818423001</v>
      </c>
      <c r="N153">
        <f t="shared" si="29"/>
        <v>1.3485250000000004E-2</v>
      </c>
      <c r="P153" s="4">
        <f t="shared" si="22"/>
        <v>3.9600999999999997E-2</v>
      </c>
      <c r="Q153" s="4">
        <f t="shared" si="23"/>
        <v>1.558E-2</v>
      </c>
      <c r="R153" s="4">
        <f t="shared" si="30"/>
        <v>5.3829642867509655E-3</v>
      </c>
      <c r="S153" s="4">
        <f t="shared" si="24"/>
        <v>5.5152E-2</v>
      </c>
      <c r="T153" s="4">
        <f t="shared" si="31"/>
        <v>1.9055278969376716E-2</v>
      </c>
      <c r="U153" s="4">
        <f t="shared" si="25"/>
        <v>0.35752</v>
      </c>
      <c r="V153" s="4">
        <f t="shared" si="32"/>
        <v>3.4165733788395901E-2</v>
      </c>
    </row>
    <row r="154" spans="1:22">
      <c r="A154" t="s">
        <v>156</v>
      </c>
      <c r="B154">
        <v>8192</v>
      </c>
      <c r="C154">
        <f t="shared" si="26"/>
        <v>8204</v>
      </c>
      <c r="D154">
        <v>14</v>
      </c>
      <c r="E154">
        <v>112</v>
      </c>
      <c r="F154">
        <v>1568</v>
      </c>
      <c r="G154">
        <v>4.0403000000000001E-2</v>
      </c>
      <c r="H154">
        <v>1.7184000000000001E-2</v>
      </c>
      <c r="I154">
        <v>3.9093000000000003E-2</v>
      </c>
      <c r="J154">
        <v>0.19028200000000001</v>
      </c>
      <c r="K154">
        <v>0.34986299999999998</v>
      </c>
      <c r="L154">
        <f t="shared" si="27"/>
        <v>0.28696199999999999</v>
      </c>
      <c r="M154">
        <f t="shared" si="28"/>
        <v>0.26674828643488957</v>
      </c>
      <c r="N154">
        <f t="shared" si="29"/>
        <v>1.5725249999999996E-2</v>
      </c>
      <c r="P154" s="4">
        <f t="shared" si="22"/>
        <v>4.0403000000000001E-2</v>
      </c>
      <c r="Q154" s="4">
        <f t="shared" si="23"/>
        <v>1.7184000000000001E-2</v>
      </c>
      <c r="R154" s="4">
        <f t="shared" si="30"/>
        <v>5.3778212707520966E-3</v>
      </c>
      <c r="S154" s="4">
        <f t="shared" si="24"/>
        <v>3.9093000000000003E-2</v>
      </c>
      <c r="T154" s="4">
        <f t="shared" si="31"/>
        <v>1.2234355617871957E-2</v>
      </c>
      <c r="U154" s="4">
        <f t="shared" si="25"/>
        <v>0.19028200000000001</v>
      </c>
      <c r="V154" s="4">
        <f t="shared" si="32"/>
        <v>3.636789078498294E-2</v>
      </c>
    </row>
    <row r="155" spans="1:22">
      <c r="A155" t="s">
        <v>157</v>
      </c>
      <c r="B155">
        <v>8192</v>
      </c>
      <c r="C155">
        <f t="shared" si="26"/>
        <v>8204</v>
      </c>
      <c r="D155">
        <v>14</v>
      </c>
      <c r="E155">
        <v>224</v>
      </c>
      <c r="F155">
        <v>3136</v>
      </c>
      <c r="G155">
        <v>3.7629000000000003E-2</v>
      </c>
      <c r="H155">
        <v>2.6876000000000001E-2</v>
      </c>
      <c r="I155">
        <v>9.1864000000000001E-2</v>
      </c>
      <c r="J155">
        <v>9.7183000000000005E-2</v>
      </c>
      <c r="K155">
        <v>0.30870399999999998</v>
      </c>
      <c r="L155">
        <f t="shared" si="27"/>
        <v>0.253552</v>
      </c>
      <c r="M155">
        <f t="shared" si="28"/>
        <v>0.18073682435240468</v>
      </c>
      <c r="N155">
        <f t="shared" si="29"/>
        <v>1.3787999999999995E-2</v>
      </c>
      <c r="P155" s="4">
        <f t="shared" si="22"/>
        <v>3.7629000000000003E-2</v>
      </c>
      <c r="Q155" s="4">
        <f t="shared" si="23"/>
        <v>2.6876000000000001E-2</v>
      </c>
      <c r="R155" s="4">
        <f t="shared" si="30"/>
        <v>7.6868161733224926E-3</v>
      </c>
      <c r="S155" s="4">
        <f t="shared" si="24"/>
        <v>9.1864000000000001E-2</v>
      </c>
      <c r="T155" s="4">
        <f t="shared" si="31"/>
        <v>2.6274061651514267E-2</v>
      </c>
      <c r="U155" s="4">
        <f t="shared" si="25"/>
        <v>9.7183000000000005E-2</v>
      </c>
      <c r="V155" s="4">
        <f t="shared" si="32"/>
        <v>3.7148450511945395E-2</v>
      </c>
    </row>
    <row r="156" spans="1:22">
      <c r="B156">
        <v>8192</v>
      </c>
      <c r="C156">
        <f t="shared" si="26"/>
        <v>8204</v>
      </c>
      <c r="F156">
        <v>4096</v>
      </c>
      <c r="M156">
        <f t="shared" si="28"/>
        <v>0.16126573922381982</v>
      </c>
      <c r="N156" s="13">
        <f>MEDIAN(N147:N155)</f>
        <v>2.9824499999999976E-2</v>
      </c>
      <c r="P156" s="3">
        <f>AVERAGE(P147:P155)</f>
        <v>3.7535111111111116E-2</v>
      </c>
      <c r="Q156" s="4"/>
      <c r="R156" s="3">
        <f>AVERAGE(R147:R155)</f>
        <v>4.0102313946210411E-3</v>
      </c>
      <c r="S156" s="4"/>
      <c r="T156" s="3">
        <f>AVERAGE(T147:T155)</f>
        <v>1.1441479286579272E-2</v>
      </c>
      <c r="U156" s="3"/>
      <c r="V156" s="3">
        <f>AVERAGE(V147:V155)</f>
        <v>3.3136678991277965E-2</v>
      </c>
    </row>
    <row r="157" spans="1:22">
      <c r="B157">
        <v>8192</v>
      </c>
      <c r="C157">
        <f t="shared" si="26"/>
        <v>8204</v>
      </c>
      <c r="F157">
        <f>F156*2</f>
        <v>8192</v>
      </c>
      <c r="M157">
        <f t="shared" si="28"/>
        <v>0.13115253529509738</v>
      </c>
      <c r="P157" s="3"/>
      <c r="Q157" s="4"/>
      <c r="R157" s="3"/>
      <c r="S157" s="4"/>
      <c r="T157" s="3"/>
      <c r="U157" s="3"/>
      <c r="V157" s="3"/>
    </row>
    <row r="158" spans="1:22">
      <c r="B158">
        <v>8192</v>
      </c>
      <c r="C158">
        <f t="shared" si="26"/>
        <v>8204</v>
      </c>
      <c r="F158">
        <f>F157*2</f>
        <v>16384</v>
      </c>
      <c r="M158">
        <f t="shared" si="28"/>
        <v>0.11837486712292149</v>
      </c>
      <c r="P158" s="1" t="s">
        <v>158</v>
      </c>
    </row>
    <row r="159" spans="1:22">
      <c r="F159" s="3" t="s">
        <v>8</v>
      </c>
      <c r="G159" s="3" t="s">
        <v>159</v>
      </c>
      <c r="H159" s="3" t="s">
        <v>160</v>
      </c>
      <c r="I159" s="3" t="s">
        <v>161</v>
      </c>
      <c r="J159" s="3" t="s">
        <v>162</v>
      </c>
      <c r="K159" s="3" t="s">
        <v>163</v>
      </c>
      <c r="L159" s="3" t="s">
        <v>164</v>
      </c>
      <c r="N159" s="13"/>
      <c r="P159" s="8">
        <f>AVERAGE(P126,P141,P156)</f>
        <v>3.7229185185185192E-2</v>
      </c>
      <c r="Q159" s="9"/>
      <c r="R159" s="9">
        <f>AVERAGE(R126,R141,R156)</f>
        <v>4.0397177526570703E-3</v>
      </c>
      <c r="S159" s="9"/>
      <c r="T159" s="9">
        <f>AVERAGE(T126,T141,T156)</f>
        <v>1.1101190628640336E-2</v>
      </c>
      <c r="U159" s="9"/>
      <c r="V159" s="9">
        <f>AVERAGE(V126,V141,V156)</f>
        <v>3.4620358097910663E-2</v>
      </c>
    </row>
    <row r="160" spans="1:22">
      <c r="F160">
        <v>14</v>
      </c>
      <c r="G160">
        <f t="shared" ref="G160:G168" si="33">L117</f>
        <v>3.9646629999999998</v>
      </c>
      <c r="H160">
        <f t="shared" ref="H160:H168" si="34">M117</f>
        <v>5.1487210106020518</v>
      </c>
      <c r="I160">
        <f t="shared" ref="I160:I168" si="35">L132</f>
        <v>7.834244</v>
      </c>
      <c r="J160">
        <f t="shared" ref="J160:J168" si="36">M132</f>
        <v>10.213184823782127</v>
      </c>
      <c r="K160">
        <f t="shared" ref="K160:L168" si="37">L147</f>
        <v>19.831551000000001</v>
      </c>
      <c r="L160">
        <f t="shared" si="37"/>
        <v>20.342112450142274</v>
      </c>
      <c r="P160" s="10" t="s">
        <v>165</v>
      </c>
      <c r="Q160" s="11"/>
      <c r="R160" s="11" t="s">
        <v>166</v>
      </c>
      <c r="S160" s="11"/>
      <c r="T160" s="11" t="s">
        <v>167</v>
      </c>
      <c r="U160" s="11"/>
      <c r="V160" s="12" t="s">
        <v>168</v>
      </c>
    </row>
    <row r="161" spans="6:12">
      <c r="F161">
        <v>28</v>
      </c>
      <c r="G161">
        <f t="shared" si="33"/>
        <v>2.3771150000000003</v>
      </c>
      <c r="H161">
        <f t="shared" si="34"/>
        <v>2.6062096752687092</v>
      </c>
      <c r="I161">
        <f t="shared" si="35"/>
        <v>4.5843100000000003</v>
      </c>
      <c r="J161">
        <f t="shared" si="36"/>
        <v>5.1384415818587472</v>
      </c>
      <c r="K161">
        <f t="shared" si="37"/>
        <v>9.1364020000000004</v>
      </c>
      <c r="L161">
        <f t="shared" si="37"/>
        <v>10.202905395038821</v>
      </c>
    </row>
    <row r="162" spans="6:12">
      <c r="F162">
        <v>56</v>
      </c>
      <c r="G162">
        <f t="shared" si="33"/>
        <v>1.2304630000000001</v>
      </c>
      <c r="H162">
        <f t="shared" si="34"/>
        <v>1.3372329413942237</v>
      </c>
      <c r="I162">
        <f t="shared" si="35"/>
        <v>2.327801</v>
      </c>
      <c r="J162">
        <f t="shared" si="36"/>
        <v>2.6033488946892422</v>
      </c>
      <c r="K162">
        <f t="shared" si="37"/>
        <v>4.6806410000000005</v>
      </c>
      <c r="L162">
        <f t="shared" si="37"/>
        <v>5.1355808012792794</v>
      </c>
    </row>
    <row r="163" spans="6:12">
      <c r="F163">
        <v>112</v>
      </c>
      <c r="G163">
        <f t="shared" si="33"/>
        <v>0.65867900000000001</v>
      </c>
      <c r="H163">
        <f t="shared" si="34"/>
        <v>0.70502350824916604</v>
      </c>
      <c r="I163">
        <f t="shared" si="35"/>
        <v>1.237641</v>
      </c>
      <c r="J163">
        <f t="shared" si="36"/>
        <v>1.3380814848966756</v>
      </c>
      <c r="K163">
        <f t="shared" si="37"/>
        <v>2.3414359999999999</v>
      </c>
      <c r="L163">
        <f t="shared" si="37"/>
        <v>2.6041974381916937</v>
      </c>
    </row>
    <row r="164" spans="6:12">
      <c r="F164">
        <v>196</v>
      </c>
      <c r="G164">
        <f t="shared" si="33"/>
        <v>0.43136000000000002</v>
      </c>
      <c r="H164">
        <f t="shared" si="34"/>
        <v>0.43580305333631109</v>
      </c>
      <c r="I164">
        <f t="shared" si="35"/>
        <v>0.73519400000000001</v>
      </c>
      <c r="J164">
        <f t="shared" si="36"/>
        <v>0.79755046856345924</v>
      </c>
      <c r="K164">
        <f t="shared" si="37"/>
        <v>1.379842</v>
      </c>
      <c r="L164">
        <f t="shared" si="37"/>
        <v>1.5210452990177554</v>
      </c>
    </row>
    <row r="165" spans="6:12">
      <c r="F165">
        <v>392</v>
      </c>
      <c r="G165">
        <f t="shared" si="33"/>
        <v>0.27243800000000001</v>
      </c>
      <c r="H165">
        <f t="shared" si="34"/>
        <v>0.25842740642655937</v>
      </c>
      <c r="I165">
        <f t="shared" si="35"/>
        <v>0.43783699999999998</v>
      </c>
      <c r="J165">
        <f t="shared" si="36"/>
        <v>0.4393011140401335</v>
      </c>
      <c r="K165">
        <f t="shared" si="37"/>
        <v>0.73061600000000004</v>
      </c>
      <c r="L165">
        <f t="shared" si="37"/>
        <v>0.80104852926728165</v>
      </c>
    </row>
    <row r="166" spans="6:12">
      <c r="F166">
        <v>784</v>
      </c>
      <c r="G166">
        <f t="shared" si="33"/>
        <v>0.18191600000000002</v>
      </c>
      <c r="H166">
        <f t="shared" si="34"/>
        <v>0.1720185167638689</v>
      </c>
      <c r="I166">
        <f t="shared" si="35"/>
        <v>0.29184100000000002</v>
      </c>
      <c r="J166">
        <f t="shared" si="36"/>
        <v>0.26245537057065593</v>
      </c>
      <c r="K166">
        <f t="shared" si="37"/>
        <v>0.46785299999999996</v>
      </c>
      <c r="L166">
        <f t="shared" si="37"/>
        <v>0.44332907818423001</v>
      </c>
    </row>
    <row r="167" spans="6:12">
      <c r="F167">
        <v>1568</v>
      </c>
      <c r="G167">
        <f t="shared" si="33"/>
        <v>0.14804600000000001</v>
      </c>
      <c r="H167">
        <f t="shared" si="34"/>
        <v>0.131093005724709</v>
      </c>
      <c r="I167">
        <f t="shared" si="35"/>
        <v>0.20847500000000002</v>
      </c>
      <c r="J167">
        <f t="shared" si="36"/>
        <v>0.17631143262810253</v>
      </c>
      <c r="K167">
        <f t="shared" si="37"/>
        <v>0.28696199999999999</v>
      </c>
      <c r="L167">
        <f t="shared" si="37"/>
        <v>0.26674828643488957</v>
      </c>
    </row>
    <row r="168" spans="6:12">
      <c r="F168">
        <v>3136</v>
      </c>
      <c r="G168">
        <f t="shared" si="33"/>
        <v>0.19150500000000001</v>
      </c>
      <c r="H168">
        <f t="shared" si="34"/>
        <v>0.11290918399731439</v>
      </c>
      <c r="I168">
        <f t="shared" si="35"/>
        <v>0.201655</v>
      </c>
      <c r="J168">
        <f t="shared" si="36"/>
        <v>0.13551839744901117</v>
      </c>
      <c r="K168">
        <f t="shared" si="37"/>
        <v>0.253552</v>
      </c>
      <c r="L168">
        <f t="shared" si="37"/>
        <v>0.18073682435240468</v>
      </c>
    </row>
    <row r="169" spans="6:12">
      <c r="F169">
        <v>4096</v>
      </c>
      <c r="H169">
        <f>M126</f>
        <v>0.10933520207695384</v>
      </c>
      <c r="J169">
        <f>M141</f>
        <v>0.12664538112590917</v>
      </c>
      <c r="L169">
        <f>M156</f>
        <v>0.16126573922381982</v>
      </c>
    </row>
    <row r="170" spans="6:12">
      <c r="F170">
        <f>F169*2</f>
        <v>8192</v>
      </c>
      <c r="H170">
        <f>M127</f>
        <v>0.10518726672166438</v>
      </c>
      <c r="J170">
        <f>M142</f>
        <v>0.11384235624614204</v>
      </c>
      <c r="L170">
        <f>M157</f>
        <v>0.13115253529509738</v>
      </c>
    </row>
    <row r="171" spans="6:12">
      <c r="F171">
        <f>F170*2</f>
        <v>16384</v>
      </c>
      <c r="H171">
        <f>M128</f>
        <v>0.10539223283620498</v>
      </c>
      <c r="J171">
        <f>M143</f>
        <v>0.10971977759844383</v>
      </c>
      <c r="L171">
        <f>M158</f>
        <v>0.11837486712292149</v>
      </c>
    </row>
    <row r="174" spans="6:12">
      <c r="F174" s="3"/>
      <c r="G174" s="13"/>
      <c r="H174" s="13"/>
      <c r="I174" s="13"/>
      <c r="J174" s="13"/>
      <c r="K174" s="13"/>
      <c r="L174" s="13"/>
    </row>
    <row r="189" spans="1:10">
      <c r="B189" s="13" t="s">
        <v>169</v>
      </c>
      <c r="C189" s="13"/>
      <c r="D189" s="13" t="s">
        <v>170</v>
      </c>
      <c r="F189" s="3" t="s">
        <v>8</v>
      </c>
      <c r="G189" s="3" t="s">
        <v>13</v>
      </c>
      <c r="I189" s="3" t="s">
        <v>8</v>
      </c>
      <c r="J189" s="3" t="s">
        <v>13</v>
      </c>
    </row>
    <row r="190" spans="1:10">
      <c r="A190">
        <f t="shared" ref="A190:A207" si="38">MAX(F190,I190)</f>
        <v>1</v>
      </c>
      <c r="B190">
        <f t="shared" ref="B190:B197" si="39">G190</f>
        <v>112.01434999999999</v>
      </c>
      <c r="F190">
        <v>1</v>
      </c>
      <c r="G190">
        <v>112.01434999999999</v>
      </c>
    </row>
    <row r="191" spans="1:10">
      <c r="A191">
        <f t="shared" si="38"/>
        <v>2</v>
      </c>
      <c r="B191">
        <f t="shared" si="39"/>
        <v>56.821596</v>
      </c>
      <c r="F191">
        <v>2</v>
      </c>
      <c r="G191">
        <v>56.821596</v>
      </c>
    </row>
    <row r="192" spans="1:10">
      <c r="A192">
        <f t="shared" si="38"/>
        <v>4</v>
      </c>
      <c r="B192">
        <f t="shared" si="39"/>
        <v>28.907513000000002</v>
      </c>
      <c r="F192">
        <v>4</v>
      </c>
      <c r="G192">
        <v>28.907513000000002</v>
      </c>
    </row>
    <row r="193" spans="1:10">
      <c r="A193">
        <f t="shared" si="38"/>
        <v>8</v>
      </c>
      <c r="B193">
        <f t="shared" si="39"/>
        <v>16.204037</v>
      </c>
      <c r="F193">
        <v>8</v>
      </c>
      <c r="G193">
        <v>16.204037</v>
      </c>
    </row>
    <row r="194" spans="1:10">
      <c r="A194">
        <f t="shared" si="38"/>
        <v>14</v>
      </c>
      <c r="B194">
        <f t="shared" si="39"/>
        <v>10.061059999999999</v>
      </c>
      <c r="D194">
        <f>J194</f>
        <v>20.057506</v>
      </c>
      <c r="F194">
        <v>14</v>
      </c>
      <c r="G194">
        <v>10.061059999999999</v>
      </c>
      <c r="I194">
        <v>14</v>
      </c>
      <c r="J194">
        <v>20.057506</v>
      </c>
    </row>
    <row r="195" spans="1:10">
      <c r="A195">
        <f t="shared" si="38"/>
        <v>28</v>
      </c>
      <c r="B195">
        <f t="shared" si="39"/>
        <v>8.0604580000000006</v>
      </c>
      <c r="D195">
        <f>J195</f>
        <v>9.7604330000000008</v>
      </c>
      <c r="F195">
        <v>28</v>
      </c>
      <c r="G195">
        <v>8.0604580000000006</v>
      </c>
      <c r="I195">
        <v>28</v>
      </c>
      <c r="J195">
        <v>9.7604330000000008</v>
      </c>
    </row>
    <row r="196" spans="1:10">
      <c r="A196">
        <f t="shared" si="38"/>
        <v>56</v>
      </c>
      <c r="B196">
        <f t="shared" si="39"/>
        <v>4.0958829999999997</v>
      </c>
      <c r="D196">
        <f>J196</f>
        <v>5.042459</v>
      </c>
      <c r="F196">
        <v>56</v>
      </c>
      <c r="G196">
        <v>4.0958829999999997</v>
      </c>
      <c r="I196">
        <v>56</v>
      </c>
      <c r="J196">
        <v>5.042459</v>
      </c>
    </row>
    <row r="197" spans="1:10">
      <c r="A197">
        <f t="shared" si="38"/>
        <v>112</v>
      </c>
      <c r="B197">
        <f t="shared" si="39"/>
        <v>2.1519439999999999</v>
      </c>
      <c r="D197">
        <f>J197</f>
        <v>2.5519780000000001</v>
      </c>
      <c r="F197">
        <v>112</v>
      </c>
      <c r="G197">
        <v>2.1519439999999999</v>
      </c>
      <c r="I197">
        <v>112</v>
      </c>
      <c r="J197">
        <v>2.5519780000000001</v>
      </c>
    </row>
    <row r="198" spans="1:10">
      <c r="A198">
        <f t="shared" si="38"/>
        <v>196</v>
      </c>
      <c r="D198">
        <f>J198</f>
        <v>1.4991399999999999</v>
      </c>
      <c r="I198">
        <v>196</v>
      </c>
      <c r="J198">
        <v>1.4991399999999999</v>
      </c>
    </row>
    <row r="199" spans="1:10">
      <c r="A199">
        <f t="shared" si="38"/>
        <v>224</v>
      </c>
      <c r="B199">
        <f>G199</f>
        <v>1.1487130000000001</v>
      </c>
      <c r="F199">
        <v>224</v>
      </c>
      <c r="G199">
        <v>1.1487130000000001</v>
      </c>
    </row>
    <row r="200" spans="1:10">
      <c r="A200">
        <f t="shared" si="38"/>
        <v>392</v>
      </c>
      <c r="D200">
        <f>J200</f>
        <v>0.79414700000000005</v>
      </c>
      <c r="I200">
        <v>392</v>
      </c>
      <c r="J200">
        <v>0.79414700000000005</v>
      </c>
    </row>
    <row r="201" spans="1:10">
      <c r="A201">
        <f t="shared" si="38"/>
        <v>448</v>
      </c>
      <c r="B201">
        <f>G201</f>
        <v>0.64055499999999999</v>
      </c>
      <c r="F201">
        <v>448</v>
      </c>
      <c r="G201">
        <v>0.64055499999999999</v>
      </c>
    </row>
    <row r="202" spans="1:10">
      <c r="A202">
        <f t="shared" si="38"/>
        <v>784</v>
      </c>
      <c r="D202">
        <f>J202</f>
        <v>0.52179399999999998</v>
      </c>
      <c r="I202">
        <v>784</v>
      </c>
      <c r="J202">
        <v>0.52179399999999998</v>
      </c>
    </row>
    <row r="203" spans="1:10">
      <c r="A203">
        <f t="shared" si="38"/>
        <v>896</v>
      </c>
      <c r="B203">
        <f>G203</f>
        <v>0.38571800000000001</v>
      </c>
      <c r="F203">
        <v>896</v>
      </c>
      <c r="G203">
        <v>0.38571800000000001</v>
      </c>
    </row>
    <row r="204" spans="1:10">
      <c r="A204">
        <f t="shared" si="38"/>
        <v>1568</v>
      </c>
      <c r="D204">
        <f>J204</f>
        <v>0.34986299999999998</v>
      </c>
      <c r="I204">
        <v>1568</v>
      </c>
      <c r="J204">
        <v>0.34986299999999998</v>
      </c>
    </row>
    <row r="205" spans="1:10">
      <c r="A205">
        <f t="shared" si="38"/>
        <v>1792</v>
      </c>
      <c r="B205">
        <f>G205</f>
        <v>0.29058699999999998</v>
      </c>
      <c r="F205">
        <v>1792</v>
      </c>
      <c r="G205">
        <v>0.29058699999999998</v>
      </c>
    </row>
    <row r="206" spans="1:10">
      <c r="A206">
        <f t="shared" si="38"/>
        <v>3136</v>
      </c>
      <c r="D206">
        <f>J206</f>
        <v>0.30870399999999998</v>
      </c>
      <c r="I206">
        <v>3136</v>
      </c>
      <c r="J206">
        <v>0.30870399999999998</v>
      </c>
    </row>
    <row r="207" spans="1:10">
      <c r="A207">
        <f t="shared" si="38"/>
        <v>3456</v>
      </c>
      <c r="B207">
        <f>G207</f>
        <v>0.30138599999999999</v>
      </c>
      <c r="F207">
        <v>3456</v>
      </c>
      <c r="G207">
        <v>0.30138599999999999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John Doe</cp:lastModifiedBy>
  <cp:revision>28</cp:revision>
  <cp:lastPrinted>2016-01-23T22:42:44Z</cp:lastPrinted>
  <dcterms:created xsi:type="dcterms:W3CDTF">2016-01-23T17:08:54Z</dcterms:created>
  <dcterms:modified xsi:type="dcterms:W3CDTF">2016-01-23T22:48:07Z</dcterms:modified>
</cp:coreProperties>
</file>