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nn\Desktop\"/>
    </mc:Choice>
  </mc:AlternateContent>
  <xr:revisionPtr revIDLastSave="0" documentId="13_ncr:1_{57AED210-0B2A-4286-8A14-5B5815010C1D}" xr6:coauthVersionLast="47" xr6:coauthVersionMax="47" xr10:uidLastSave="{00000000-0000-0000-0000-000000000000}"/>
  <bookViews>
    <workbookView xWindow="57480" yWindow="7170" windowWidth="29040" windowHeight="16440" xr2:uid="{5763CCAB-A203-415A-A339-ACBF4950BE75}"/>
  </bookViews>
  <sheets>
    <sheet name="Overall" sheetId="5" r:id="rId1"/>
    <sheet name="Participant1" sheetId="4" r:id="rId2"/>
    <sheet name="Participant2" sheetId="3" r:id="rId3"/>
    <sheet name="Participant3" sheetId="6" r:id="rId4"/>
    <sheet name="Participant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D10" i="5"/>
  <c r="B25" i="7"/>
  <c r="B27" i="7" s="1"/>
  <c r="B23" i="6"/>
  <c r="B27" i="3"/>
  <c r="B25" i="3"/>
  <c r="B21" i="4"/>
  <c r="B23" i="4" s="1"/>
  <c r="D9" i="5"/>
  <c r="G7" i="7"/>
  <c r="I7" i="7" s="1"/>
  <c r="G6" i="7"/>
  <c r="I6" i="7" s="1"/>
  <c r="G5" i="7"/>
  <c r="G4" i="7"/>
  <c r="I4" i="7" s="1"/>
  <c r="G3" i="7"/>
  <c r="I3" i="7" s="1"/>
  <c r="G7" i="6"/>
  <c r="I7" i="6" s="1"/>
  <c r="G6" i="6"/>
  <c r="G5" i="6"/>
  <c r="G4" i="6"/>
  <c r="I4" i="6" s="1"/>
  <c r="G3" i="6"/>
  <c r="I3" i="6" s="1"/>
  <c r="G7" i="3"/>
  <c r="I7" i="3" s="1"/>
  <c r="G6" i="3"/>
  <c r="I6" i="3" s="1"/>
  <c r="G5" i="3"/>
  <c r="I5" i="3" s="1"/>
  <c r="G4" i="3"/>
  <c r="I4" i="3" s="1"/>
  <c r="G3" i="3"/>
  <c r="I3" i="3" s="1"/>
  <c r="G7" i="4"/>
  <c r="G6" i="4"/>
  <c r="I6" i="4" s="1"/>
  <c r="G5" i="4"/>
  <c r="I5" i="4" s="1"/>
  <c r="G4" i="4"/>
  <c r="H4" i="4" s="1"/>
  <c r="G3" i="4"/>
  <c r="D3" i="5"/>
  <c r="F3" i="7"/>
  <c r="F3" i="4"/>
  <c r="F3" i="3"/>
  <c r="F6" i="3"/>
  <c r="F3" i="6"/>
  <c r="C9" i="5"/>
  <c r="B8" i="5"/>
  <c r="B9" i="5"/>
  <c r="E5" i="7"/>
  <c r="E4" i="7"/>
  <c r="E3" i="7"/>
  <c r="E5" i="6"/>
  <c r="E4" i="6"/>
  <c r="E3" i="6"/>
  <c r="F5" i="3"/>
  <c r="F4" i="3"/>
  <c r="E4" i="3"/>
  <c r="E3" i="3"/>
  <c r="F4" i="4"/>
  <c r="E4" i="4"/>
  <c r="F4" i="7"/>
  <c r="F4" i="6"/>
  <c r="E5" i="3"/>
  <c r="E3" i="4"/>
  <c r="B7" i="5"/>
  <c r="B6" i="5"/>
  <c r="E7" i="7"/>
  <c r="E6" i="7"/>
  <c r="E7" i="6"/>
  <c r="E6" i="6"/>
  <c r="E7" i="3"/>
  <c r="E6" i="3"/>
  <c r="E7" i="4"/>
  <c r="E6" i="4"/>
  <c r="E5" i="4"/>
  <c r="I5" i="7"/>
  <c r="F7" i="7"/>
  <c r="F6" i="7"/>
  <c r="F5" i="7"/>
  <c r="F7" i="6"/>
  <c r="F6" i="6"/>
  <c r="F5" i="6"/>
  <c r="F7" i="3"/>
  <c r="F7" i="4"/>
  <c r="F6" i="4"/>
  <c r="F5" i="4"/>
  <c r="F3" i="5" l="1"/>
  <c r="H7" i="3"/>
  <c r="H3" i="4"/>
  <c r="C3" i="5"/>
  <c r="B5" i="5"/>
  <c r="H5" i="3"/>
  <c r="H7" i="4"/>
  <c r="H3" i="6"/>
  <c r="H4" i="3"/>
  <c r="B4" i="5"/>
  <c r="H3" i="3"/>
  <c r="B3" i="5"/>
  <c r="H3" i="7"/>
  <c r="H4" i="7"/>
  <c r="H5" i="7"/>
  <c r="H6" i="7"/>
  <c r="C5" i="5"/>
  <c r="H7" i="7"/>
  <c r="C7" i="5"/>
  <c r="C6" i="5"/>
  <c r="C4" i="5"/>
  <c r="H6" i="3"/>
  <c r="I7" i="4"/>
  <c r="D4" i="5"/>
  <c r="F4" i="5" s="1"/>
  <c r="H5" i="4"/>
  <c r="D5" i="5"/>
  <c r="F5" i="5" s="1"/>
  <c r="D6" i="5"/>
  <c r="D7" i="5"/>
  <c r="F7" i="5" s="1"/>
  <c r="I3" i="4"/>
  <c r="H6" i="4"/>
  <c r="I4" i="4"/>
  <c r="B25" i="6"/>
  <c r="H7" i="6"/>
  <c r="H5" i="6"/>
  <c r="H6" i="6"/>
  <c r="H4" i="6"/>
  <c r="I5" i="6"/>
  <c r="I6" i="6"/>
  <c r="D8" i="5" l="1"/>
  <c r="C8" i="5"/>
  <c r="B10" i="5"/>
  <c r="F6" i="5"/>
  <c r="E3" i="5" l="1"/>
  <c r="E6" i="5"/>
  <c r="E4" i="5"/>
  <c r="E7" i="5"/>
  <c r="E5" i="5"/>
</calcChain>
</file>

<file path=xl/sharedStrings.xml><?xml version="1.0" encoding="utf-8"?>
<sst xmlns="http://schemas.openxmlformats.org/spreadsheetml/2006/main" count="169" uniqueCount="15">
  <si>
    <t>Category</t>
  </si>
  <si>
    <t>&amp;line</t>
  </si>
  <si>
    <t>&amp;block</t>
  </si>
  <si>
    <t>.feature-to-file</t>
  </si>
  <si>
    <t>.feature-to-folder</t>
  </si>
  <si>
    <t>.feature-model</t>
  </si>
  <si>
    <t>Total</t>
  </si>
  <si>
    <t>Total annotation time</t>
  </si>
  <si>
    <t>Total developing time</t>
  </si>
  <si>
    <t>Percentage of development time</t>
  </si>
  <si>
    <t>Time (ms)</t>
  </si>
  <si>
    <t>Average Time (ms)</t>
  </si>
  <si>
    <t>Total Time (ms)</t>
  </si>
  <si>
    <t>Percentage of annotation time</t>
  </si>
  <si>
    <t>Median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</si>
</sst>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2" fontId="2" fillId="0" borderId="7" xfId="0" applyNumberFormat="1" applyFont="1" applyBorder="1"/>
    <xf numFmtId="2" fontId="2" fillId="0" borderId="8" xfId="0" applyNumberFormat="1" applyFont="1" applyBorder="1"/>
    <xf numFmtId="2" fontId="0" fillId="0" borderId="0" xfId="0" applyNumberFormat="1"/>
    <xf numFmtId="2" fontId="2" fillId="0" borderId="11" xfId="0" applyNumberFormat="1" applyFont="1" applyBorder="1"/>
    <xf numFmtId="2" fontId="0" fillId="0" borderId="7" xfId="0" applyNumberFormat="1" applyBorder="1" applyAlignment="1">
      <alignment wrapText="1"/>
    </xf>
    <xf numFmtId="10" fontId="0" fillId="0" borderId="8" xfId="1" applyNumberFormat="1" applyFon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1" fontId="2" fillId="0" borderId="7" xfId="0" applyNumberFormat="1" applyFont="1" applyBorder="1"/>
    <xf numFmtId="1" fontId="2" fillId="0" borderId="11" xfId="0" applyNumberFormat="1" applyFon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2" fontId="2" fillId="0" borderId="9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9" xfId="0" applyNumberFormat="1" applyFont="1" applyBorder="1"/>
    <xf numFmtId="2" fontId="2" fillId="0" borderId="9" xfId="0" applyNumberFormat="1" applyFont="1" applyBorder="1"/>
    <xf numFmtId="1" fontId="0" fillId="0" borderId="9" xfId="0" applyNumberFormat="1" applyBorder="1"/>
    <xf numFmtId="10" fontId="0" fillId="0" borderId="0" xfId="1" applyNumberFormat="1" applyFont="1" applyBorder="1"/>
    <xf numFmtId="10" fontId="0" fillId="0" borderId="4" xfId="1" applyNumberFormat="1" applyFont="1" applyBorder="1"/>
    <xf numFmtId="10" fontId="0" fillId="0" borderId="10" xfId="1" applyNumberFormat="1" applyFont="1" applyBorder="1"/>
    <xf numFmtId="10" fontId="0" fillId="0" borderId="6" xfId="1" applyNumberFormat="1" applyFont="1" applyBorder="1"/>
    <xf numFmtId="10" fontId="0" fillId="0" borderId="9" xfId="1" applyNumberFormat="1" applyFont="1" applyBorder="1"/>
    <xf numFmtId="10" fontId="0" fillId="0" borderId="2" xfId="1" applyNumberFormat="1" applyFont="1" applyBorder="1"/>
    <xf numFmtId="2" fontId="2" fillId="0" borderId="2" xfId="0" applyNumberFormat="1" applyFont="1" applyBorder="1"/>
    <xf numFmtId="10" fontId="0" fillId="0" borderId="0" xfId="0" applyNumberFormat="1"/>
    <xf numFmtId="2" fontId="0" fillId="0" borderId="5" xfId="0" applyNumberFormat="1" applyBorder="1" applyAlignment="1">
      <alignment wrapText="1"/>
    </xf>
    <xf numFmtId="1" fontId="0" fillId="2" borderId="3" xfId="0" applyNumberFormat="1" applyFill="1" applyBorder="1"/>
    <xf numFmtId="1" fontId="0" fillId="2" borderId="4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2F04-29BA-4F65-8465-17B2B8CCF103}">
  <dimension ref="A1:F15"/>
  <sheetViews>
    <sheetView tabSelected="1" workbookViewId="0">
      <selection activeCell="C15" sqref="C15"/>
    </sheetView>
  </sheetViews>
  <sheetFormatPr defaultRowHeight="14.5" x14ac:dyDescent="0.35"/>
  <cols>
    <col min="1" max="2" width="21" customWidth="1"/>
    <col min="3" max="3" width="17" bestFit="1" customWidth="1"/>
    <col min="4" max="4" width="14.08984375" customWidth="1"/>
    <col min="5" max="5" width="26.90625" customWidth="1"/>
    <col min="6" max="6" width="30.36328125" customWidth="1"/>
  </cols>
  <sheetData>
    <row r="1" spans="1:6" ht="15" thickBot="1" x14ac:dyDescent="0.4">
      <c r="A1" s="19" t="s">
        <v>6</v>
      </c>
      <c r="B1" s="18"/>
      <c r="C1" s="18"/>
      <c r="D1" s="18"/>
      <c r="E1" s="18"/>
      <c r="F1" s="20"/>
    </row>
    <row r="2" spans="1:6" ht="15" thickBot="1" x14ac:dyDescent="0.4">
      <c r="A2" s="21" t="s">
        <v>0</v>
      </c>
      <c r="B2" s="22" t="s">
        <v>14</v>
      </c>
      <c r="C2" s="22" t="s">
        <v>11</v>
      </c>
      <c r="D2" s="22" t="s">
        <v>12</v>
      </c>
      <c r="E2" s="23" t="s">
        <v>13</v>
      </c>
      <c r="F2" s="31" t="s">
        <v>9</v>
      </c>
    </row>
    <row r="3" spans="1:6" x14ac:dyDescent="0.35">
      <c r="A3" s="7" t="s">
        <v>1</v>
      </c>
      <c r="B3" s="24">
        <f>MEDIAN(Participant1!E3,Participant2!E3,Participant3!E3,Participant4!E3)</f>
        <v>8556.75</v>
      </c>
      <c r="C3" s="24">
        <f>AVERAGE(Participant1!F3,Participant2!F3,Participant3!F3,Participant4!F3)</f>
        <v>9482.7678571428569</v>
      </c>
      <c r="D3" s="24">
        <f>SUM(Participant1!G3,Participant2!G3,Participant3!G3,Participant4!G3)</f>
        <v>226913</v>
      </c>
      <c r="E3" s="29">
        <f>D3/D8</f>
        <v>0.27672654544567615</v>
      </c>
      <c r="F3" s="30">
        <f>D3/D9</f>
        <v>2.4510347710509302E-2</v>
      </c>
    </row>
    <row r="4" spans="1:6" x14ac:dyDescent="0.35">
      <c r="A4" s="12" t="s">
        <v>2</v>
      </c>
      <c r="B4" s="14">
        <f>MEDIAN(Participant1!E4,Participant2!E4,Participant3!E4,Participant4!E4)</f>
        <v>10047.5</v>
      </c>
      <c r="C4" s="14">
        <f>AVERAGE(Participant1!F4,Participant2!F4,Participant3!F4,Participant4!F4)</f>
        <v>9353.5687500000004</v>
      </c>
      <c r="D4" s="14">
        <f>SUM(Participant1!G4,Participant2!G4,Participant3!G4,Participant4!G4)</f>
        <v>208064</v>
      </c>
      <c r="E4" s="25">
        <f>D4/D8</f>
        <v>0.25373967975219208</v>
      </c>
      <c r="F4" s="26">
        <f>D4/D9</f>
        <v>2.2474344731414277E-2</v>
      </c>
    </row>
    <row r="5" spans="1:6" x14ac:dyDescent="0.35">
      <c r="A5" s="12" t="s">
        <v>3</v>
      </c>
      <c r="B5" s="14">
        <f>MEDIAN(Participant1!E5,Participant2!E5,Participant3!E5,Participant4!E5)</f>
        <v>20569.5</v>
      </c>
      <c r="C5" s="14">
        <f>AVERAGE(Participant1!F5,Participant2!F5,Participant3!F5,Participant4!F5)</f>
        <v>18816.958333333332</v>
      </c>
      <c r="D5" s="14">
        <f>SUM(Participant1!G5,Participant2!G5,Participant3!G5,Participant4!G5)</f>
        <v>174226</v>
      </c>
      <c r="E5" s="25">
        <f>D5/D8</f>
        <v>0.21247332284540055</v>
      </c>
      <c r="F5" s="26">
        <f>D5/D9</f>
        <v>1.8819282457202512E-2</v>
      </c>
    </row>
    <row r="6" spans="1:6" x14ac:dyDescent="0.35">
      <c r="A6" s="12" t="s">
        <v>4</v>
      </c>
      <c r="B6" s="14">
        <f>MEDIAN(Participant1!E6,Participant2!E6,Participant3!E6,Participant4!E6)</f>
        <v>6325</v>
      </c>
      <c r="C6" s="14">
        <f>AVERAGE(Participant1!F6,Participant2!F6,Participant3!F6,Participant4!F6)</f>
        <v>5769</v>
      </c>
      <c r="D6" s="14">
        <f>SUM(Participant1!G6,Participant2!G6,Participant3!G6,Participant4!G6)</f>
        <v>46152</v>
      </c>
      <c r="E6" s="25">
        <f>D6/D8</f>
        <v>5.6283613214795303E-2</v>
      </c>
      <c r="F6" s="26">
        <f>D6/D9</f>
        <v>4.9851774360015746E-3</v>
      </c>
    </row>
    <row r="7" spans="1:6" ht="15" thickBot="1" x14ac:dyDescent="0.4">
      <c r="A7" s="12" t="s">
        <v>5</v>
      </c>
      <c r="B7" s="14">
        <f>MEDIAN(Participant1!E7,Participant2!E7,Participant3!E7,Participant4!E7)</f>
        <v>9898.25</v>
      </c>
      <c r="C7" s="14">
        <f>AVERAGE(Participant1!F7,Participant2!F7,Participant3!F7,Participant4!F7)</f>
        <v>13038.166666666666</v>
      </c>
      <c r="D7" s="14">
        <f>SUM(Participant1!G7,Participant2!G7,Participant3!G7,Participant4!G7)</f>
        <v>164635</v>
      </c>
      <c r="E7" s="27">
        <f>D7/D8</f>
        <v>0.20077683874193589</v>
      </c>
      <c r="F7" s="28">
        <f>D7/D9</f>
        <v>1.7783296220664744E-2</v>
      </c>
    </row>
    <row r="8" spans="1:6" x14ac:dyDescent="0.35">
      <c r="A8" s="7" t="s">
        <v>7</v>
      </c>
      <c r="B8" s="24">
        <f t="shared" ref="B8:C8" si="0">SUM(B3:B7)</f>
        <v>55397</v>
      </c>
      <c r="C8" s="24">
        <f t="shared" si="0"/>
        <v>56460.461607142854</v>
      </c>
      <c r="D8" s="8">
        <f>SUM(D3:D7)</f>
        <v>819990</v>
      </c>
    </row>
    <row r="9" spans="1:6" x14ac:dyDescent="0.35">
      <c r="A9" s="12" t="s">
        <v>8</v>
      </c>
      <c r="B9" s="14">
        <f>MEDIAN(Participant1!B22,Participant2!B26,Participant3!B24,Participant4!B26)</f>
        <v>2421799</v>
      </c>
      <c r="C9" s="14">
        <f>AVERAGE(Participant1!B22,Participant2!B26,Participant3!B24,Participant4!B26)</f>
        <v>2314461.25</v>
      </c>
      <c r="D9" s="13">
        <f>SUM(Participant1!B22,Participant2!B26,Participant3!B24,Participant4!B26)</f>
        <v>9257845</v>
      </c>
    </row>
    <row r="10" spans="1:6" ht="29.5" thickBot="1" x14ac:dyDescent="0.4">
      <c r="A10" s="33" t="s">
        <v>9</v>
      </c>
      <c r="B10" s="27">
        <f t="shared" ref="B10:C10" si="1">B8/B9</f>
        <v>2.2874317810850527E-2</v>
      </c>
      <c r="C10" s="27">
        <f t="shared" si="1"/>
        <v>2.4394645452432116E-2</v>
      </c>
      <c r="D10" s="28">
        <f>D8/D9</f>
        <v>8.857244855579241E-2</v>
      </c>
      <c r="F10" s="32"/>
    </row>
    <row r="15" spans="1:6" x14ac:dyDescent="0.35">
      <c r="C15" s="32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D357-0B63-4EC2-B9E0-D0C60AC75135}">
  <dimension ref="A1:I23"/>
  <sheetViews>
    <sheetView workbookViewId="0">
      <selection activeCell="F18" sqref="F18"/>
    </sheetView>
  </sheetViews>
  <sheetFormatPr defaultRowHeight="14.5" x14ac:dyDescent="0.35"/>
  <cols>
    <col min="1" max="1" width="17.81640625" style="3" customWidth="1"/>
    <col min="2" max="2" width="10.26953125" style="3" bestFit="1" customWidth="1"/>
    <col min="3" max="3" width="8.7265625" style="3"/>
    <col min="4" max="5" width="18.7265625" style="3" customWidth="1"/>
    <col min="6" max="6" width="16.453125" style="3" customWidth="1"/>
    <col min="7" max="7" width="14.6328125" style="3" customWidth="1"/>
    <col min="8" max="8" width="26.36328125" style="3" customWidth="1"/>
    <col min="9" max="9" width="29.36328125" style="3" customWidth="1"/>
    <col min="10" max="16384" width="8.7265625" style="3"/>
  </cols>
  <sheetData>
    <row r="1" spans="1:9" ht="15" thickBot="1" x14ac:dyDescent="0.4">
      <c r="A1" s="1" t="s">
        <v>0</v>
      </c>
      <c r="B1" s="2" t="s">
        <v>10</v>
      </c>
      <c r="D1" s="19" t="s">
        <v>6</v>
      </c>
      <c r="E1" s="18"/>
      <c r="F1" s="18"/>
      <c r="G1" s="18"/>
      <c r="H1" s="18"/>
      <c r="I1" s="20"/>
    </row>
    <row r="2" spans="1:9" ht="15" thickBot="1" x14ac:dyDescent="0.4">
      <c r="A2" s="12" t="s">
        <v>1</v>
      </c>
      <c r="B2" s="13">
        <v>8297</v>
      </c>
      <c r="C2" s="9"/>
      <c r="D2" s="10" t="s">
        <v>0</v>
      </c>
      <c r="E2" s="11" t="s">
        <v>14</v>
      </c>
      <c r="F2" s="11" t="s">
        <v>11</v>
      </c>
      <c r="G2" s="11" t="s">
        <v>12</v>
      </c>
      <c r="H2" s="4" t="s">
        <v>13</v>
      </c>
      <c r="I2" s="2" t="s">
        <v>9</v>
      </c>
    </row>
    <row r="3" spans="1:9" x14ac:dyDescent="0.35">
      <c r="A3" s="12" t="s">
        <v>1</v>
      </c>
      <c r="B3" s="13">
        <v>1410</v>
      </c>
      <c r="C3" s="9"/>
      <c r="D3" s="12" t="s">
        <v>1</v>
      </c>
      <c r="E3" s="14">
        <f>MEDIAN(B2:B4)</f>
        <v>4803</v>
      </c>
      <c r="F3" s="14">
        <f>AVERAGE(B2:B4)</f>
        <v>4836.666666666667</v>
      </c>
      <c r="G3" s="14">
        <f>SUM(B2:B4)</f>
        <v>14510</v>
      </c>
      <c r="H3" s="25">
        <f>G3/B21</f>
        <v>0.13311193879236005</v>
      </c>
      <c r="I3" s="26">
        <f>G3/B22</f>
        <v>7.7483324531241911E-3</v>
      </c>
    </row>
    <row r="4" spans="1:9" x14ac:dyDescent="0.35">
      <c r="A4" s="12" t="s">
        <v>1</v>
      </c>
      <c r="B4" s="13">
        <v>4803</v>
      </c>
      <c r="C4" s="9"/>
      <c r="D4" s="12" t="s">
        <v>2</v>
      </c>
      <c r="E4" s="14">
        <f>MEDIAN(B6:B8,B10:B11)</f>
        <v>2892</v>
      </c>
      <c r="F4" s="14">
        <f>AVERAGE(B6:B8,B10:B11)</f>
        <v>2979.2</v>
      </c>
      <c r="G4" s="14">
        <f>SUM(B6:B8,B10:B11)</f>
        <v>14896</v>
      </c>
      <c r="H4" s="25">
        <f>G4/B21</f>
        <v>0.13665302827367301</v>
      </c>
      <c r="I4" s="26">
        <f>G4/B22</f>
        <v>7.954456252359611E-3</v>
      </c>
    </row>
    <row r="5" spans="1:9" x14ac:dyDescent="0.35">
      <c r="A5" s="34" t="s">
        <v>1</v>
      </c>
      <c r="B5" s="35">
        <v>2</v>
      </c>
      <c r="C5" s="9"/>
      <c r="D5" s="12" t="s">
        <v>3</v>
      </c>
      <c r="E5" s="14">
        <f>MEDIAN(B13:B14)</f>
        <v>20962.5</v>
      </c>
      <c r="F5" s="14">
        <f>AVERAGE(B13:B14)</f>
        <v>20962.5</v>
      </c>
      <c r="G5" s="14">
        <f>SUM(B13:B14)</f>
        <v>41925</v>
      </c>
      <c r="H5" s="25">
        <f>G5/B21</f>
        <v>0.38461185622809752</v>
      </c>
      <c r="I5" s="26">
        <f>G5/B22</f>
        <v>2.2387928194157938E-2</v>
      </c>
    </row>
    <row r="6" spans="1:9" x14ac:dyDescent="0.35">
      <c r="A6" s="12" t="s">
        <v>2</v>
      </c>
      <c r="B6" s="13">
        <v>1686</v>
      </c>
      <c r="C6" s="9"/>
      <c r="D6" s="12" t="s">
        <v>4</v>
      </c>
      <c r="E6" s="14">
        <f>MEDIAN(B15:B16)</f>
        <v>2483.5</v>
      </c>
      <c r="F6" s="14">
        <f>AVERAGE(B15:B16)</f>
        <v>2483.5</v>
      </c>
      <c r="G6" s="14">
        <f>SUM(B15:B16)</f>
        <v>4967</v>
      </c>
      <c r="H6" s="25">
        <f>G6/B21</f>
        <v>4.5566299102801681E-2</v>
      </c>
      <c r="I6" s="26">
        <f>G6/B22</f>
        <v>2.6523754165863442E-3</v>
      </c>
    </row>
    <row r="7" spans="1:9" ht="15" thickBot="1" x14ac:dyDescent="0.4">
      <c r="A7" s="12" t="s">
        <v>2</v>
      </c>
      <c r="B7" s="13">
        <v>3341</v>
      </c>
      <c r="C7" s="9"/>
      <c r="D7" s="15" t="s">
        <v>5</v>
      </c>
      <c r="E7" s="16">
        <f>MEDIAN(B17:B20)</f>
        <v>6928.5</v>
      </c>
      <c r="F7" s="16">
        <f>AVERAGE(B17:B20)</f>
        <v>8177</v>
      </c>
      <c r="G7" s="16">
        <f>SUM(B17:B20)</f>
        <v>32708</v>
      </c>
      <c r="H7" s="27">
        <f>G7/B21</f>
        <v>0.30005687760306771</v>
      </c>
      <c r="I7" s="28">
        <f>G7/B22</f>
        <v>1.7466054988062443E-2</v>
      </c>
    </row>
    <row r="8" spans="1:9" x14ac:dyDescent="0.35">
      <c r="A8" s="12" t="s">
        <v>2</v>
      </c>
      <c r="B8" s="13">
        <v>2545</v>
      </c>
      <c r="C8" s="9"/>
      <c r="D8" s="9"/>
      <c r="E8" s="9"/>
      <c r="F8" s="9"/>
      <c r="G8" s="9"/>
    </row>
    <row r="9" spans="1:9" x14ac:dyDescent="0.35">
      <c r="A9" s="34" t="s">
        <v>2</v>
      </c>
      <c r="B9" s="35">
        <v>9</v>
      </c>
      <c r="C9" s="9"/>
      <c r="D9" s="9"/>
      <c r="E9" s="9"/>
      <c r="F9" s="9"/>
      <c r="G9" s="9"/>
    </row>
    <row r="10" spans="1:9" x14ac:dyDescent="0.35">
      <c r="A10" s="12" t="s">
        <v>2</v>
      </c>
      <c r="B10" s="13">
        <v>4432</v>
      </c>
      <c r="C10" s="9"/>
      <c r="D10" s="9"/>
      <c r="E10" s="9"/>
      <c r="F10" s="9"/>
      <c r="G10" s="9"/>
    </row>
    <row r="11" spans="1:9" x14ac:dyDescent="0.35">
      <c r="A11" s="12" t="s">
        <v>2</v>
      </c>
      <c r="B11" s="13">
        <v>2892</v>
      </c>
      <c r="C11" s="9"/>
      <c r="D11" s="9"/>
      <c r="E11" s="9"/>
      <c r="F11" s="9"/>
      <c r="G11" s="9"/>
    </row>
    <row r="12" spans="1:9" x14ac:dyDescent="0.35">
      <c r="A12" s="34" t="s">
        <v>2</v>
      </c>
      <c r="B12" s="35">
        <v>8</v>
      </c>
      <c r="C12" s="9"/>
      <c r="D12" s="9"/>
      <c r="E12" s="9"/>
      <c r="F12" s="9"/>
      <c r="G12" s="9"/>
    </row>
    <row r="13" spans="1:9" x14ac:dyDescent="0.35">
      <c r="A13" s="12" t="s">
        <v>3</v>
      </c>
      <c r="B13" s="13">
        <v>4482</v>
      </c>
      <c r="C13" s="9"/>
      <c r="D13" s="9"/>
      <c r="E13" s="9"/>
      <c r="F13" s="9"/>
      <c r="G13" s="9"/>
    </row>
    <row r="14" spans="1:9" x14ac:dyDescent="0.35">
      <c r="A14" s="12" t="s">
        <v>3</v>
      </c>
      <c r="B14" s="13">
        <v>37443</v>
      </c>
      <c r="C14" s="9"/>
      <c r="D14" s="9"/>
      <c r="E14" s="9"/>
      <c r="F14" s="9"/>
      <c r="G14" s="9"/>
    </row>
    <row r="15" spans="1:9" x14ac:dyDescent="0.35">
      <c r="A15" s="12" t="s">
        <v>4</v>
      </c>
      <c r="B15" s="13">
        <v>2937</v>
      </c>
      <c r="C15" s="9"/>
      <c r="D15" s="9"/>
      <c r="E15" s="9"/>
      <c r="F15" s="9"/>
    </row>
    <row r="16" spans="1:9" x14ac:dyDescent="0.35">
      <c r="A16" s="12" t="s">
        <v>4</v>
      </c>
      <c r="B16" s="13">
        <v>2030</v>
      </c>
      <c r="C16" s="9"/>
      <c r="D16" s="9"/>
      <c r="E16" s="9"/>
      <c r="F16" s="9"/>
      <c r="G16" s="9"/>
    </row>
    <row r="17" spans="1:7" x14ac:dyDescent="0.35">
      <c r="A17" s="12" t="s">
        <v>5</v>
      </c>
      <c r="B17" s="13">
        <v>8024</v>
      </c>
      <c r="C17" s="9"/>
      <c r="D17" s="9"/>
      <c r="E17" s="9"/>
      <c r="F17" s="9"/>
      <c r="G17" s="9"/>
    </row>
    <row r="18" spans="1:7" x14ac:dyDescent="0.35">
      <c r="A18" s="12" t="s">
        <v>5</v>
      </c>
      <c r="B18" s="13">
        <v>2414</v>
      </c>
      <c r="C18" s="9"/>
      <c r="D18" s="9"/>
      <c r="E18" s="9"/>
      <c r="F18" s="9"/>
      <c r="G18" s="9"/>
    </row>
    <row r="19" spans="1:7" x14ac:dyDescent="0.35">
      <c r="A19" s="12" t="s">
        <v>5</v>
      </c>
      <c r="B19" s="13">
        <v>16437</v>
      </c>
      <c r="C19" s="9"/>
      <c r="D19" s="9"/>
      <c r="E19" s="9"/>
      <c r="F19" s="9"/>
      <c r="G19" s="9"/>
    </row>
    <row r="20" spans="1:7" ht="15" thickBot="1" x14ac:dyDescent="0.4">
      <c r="A20" s="15" t="s">
        <v>5</v>
      </c>
      <c r="B20" s="17">
        <v>5833</v>
      </c>
      <c r="C20" s="9"/>
      <c r="D20" s="9"/>
      <c r="E20" s="9"/>
      <c r="F20" s="9"/>
      <c r="G20" s="9"/>
    </row>
    <row r="21" spans="1:7" x14ac:dyDescent="0.35">
      <c r="A21" s="7" t="s">
        <v>7</v>
      </c>
      <c r="B21" s="8">
        <f>SUM(B2:B4,B6:B8,B10:B11,B13:B20)</f>
        <v>109006</v>
      </c>
      <c r="C21" s="9"/>
      <c r="D21" s="9"/>
      <c r="E21" s="9"/>
      <c r="F21" s="9"/>
      <c r="G21" s="9"/>
    </row>
    <row r="22" spans="1:7" ht="15" thickBot="1" x14ac:dyDescent="0.4">
      <c r="A22" s="15" t="s">
        <v>8</v>
      </c>
      <c r="B22" s="17">
        <v>1872661</v>
      </c>
      <c r="C22" s="9"/>
      <c r="D22" s="9"/>
      <c r="E22" s="9"/>
      <c r="F22" s="9"/>
      <c r="G22" s="9"/>
    </row>
    <row r="23" spans="1:7" ht="29.5" thickBot="1" x14ac:dyDescent="0.4">
      <c r="A23" s="5" t="s">
        <v>9</v>
      </c>
      <c r="B23" s="6">
        <f>B21/B22</f>
        <v>5.8209147304290526E-2</v>
      </c>
    </row>
  </sheetData>
  <mergeCells count="1">
    <mergeCell ref="D1:I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5719-2462-4980-94FD-C017D87FBCEF}">
  <dimension ref="A1:I27"/>
  <sheetViews>
    <sheetView workbookViewId="0">
      <selection activeCell="G8" sqref="G8"/>
    </sheetView>
  </sheetViews>
  <sheetFormatPr defaultRowHeight="14.5" x14ac:dyDescent="0.35"/>
  <cols>
    <col min="1" max="1" width="17.81640625" style="3" customWidth="1"/>
    <col min="2" max="2" width="10.26953125" style="3" bestFit="1" customWidth="1"/>
    <col min="3" max="3" width="8.7265625" style="3"/>
    <col min="4" max="5" width="18.7265625" style="3" customWidth="1"/>
    <col min="6" max="6" width="17" style="3" customWidth="1"/>
    <col min="7" max="7" width="14" style="3" customWidth="1"/>
    <col min="8" max="8" width="26.54296875" style="3" customWidth="1"/>
    <col min="9" max="9" width="28.26953125" style="3" customWidth="1"/>
    <col min="10" max="16384" width="8.7265625" style="3"/>
  </cols>
  <sheetData>
    <row r="1" spans="1:9" ht="15" thickBot="1" x14ac:dyDescent="0.4">
      <c r="A1" s="1" t="s">
        <v>0</v>
      </c>
      <c r="B1" s="2" t="s">
        <v>10</v>
      </c>
      <c r="D1" s="19" t="s">
        <v>6</v>
      </c>
      <c r="E1" s="18"/>
      <c r="F1" s="18"/>
      <c r="G1" s="18"/>
      <c r="H1" s="18"/>
      <c r="I1" s="20"/>
    </row>
    <row r="2" spans="1:9" ht="15" thickBot="1" x14ac:dyDescent="0.4">
      <c r="A2" s="7" t="s">
        <v>1</v>
      </c>
      <c r="B2" s="8">
        <v>11608</v>
      </c>
      <c r="C2" s="9"/>
      <c r="D2" s="10" t="s">
        <v>0</v>
      </c>
      <c r="E2" s="11" t="s">
        <v>14</v>
      </c>
      <c r="F2" s="11" t="s">
        <v>11</v>
      </c>
      <c r="G2" s="11" t="s">
        <v>12</v>
      </c>
      <c r="H2" s="4" t="s">
        <v>13</v>
      </c>
      <c r="I2" s="2" t="s">
        <v>9</v>
      </c>
    </row>
    <row r="3" spans="1:9" x14ac:dyDescent="0.35">
      <c r="A3" s="12" t="s">
        <v>1</v>
      </c>
      <c r="B3" s="13">
        <v>4364</v>
      </c>
      <c r="C3" s="9"/>
      <c r="D3" s="7" t="s">
        <v>1</v>
      </c>
      <c r="E3" s="14">
        <f>MEDIAN(B2:B5,B7:B8)</f>
        <v>7738.5</v>
      </c>
      <c r="F3" s="24">
        <f>AVERAGE(B2:B5,B7:B8)</f>
        <v>8157.833333333333</v>
      </c>
      <c r="G3" s="24">
        <f>SUM(B2:B5,B7:B8)</f>
        <v>48947</v>
      </c>
      <c r="H3" s="29">
        <f>G3/B25</f>
        <v>0.18511850958174647</v>
      </c>
      <c r="I3" s="30">
        <f>G3/B26</f>
        <v>1.9711259664948452E-2</v>
      </c>
    </row>
    <row r="4" spans="1:9" x14ac:dyDescent="0.35">
      <c r="A4" s="12" t="s">
        <v>1</v>
      </c>
      <c r="B4" s="13">
        <v>14226</v>
      </c>
      <c r="C4" s="9"/>
      <c r="D4" s="12" t="s">
        <v>2</v>
      </c>
      <c r="E4" s="14">
        <f>MEDIAN(B9:B11,B14)</f>
        <v>11212</v>
      </c>
      <c r="F4" s="14">
        <f>AVERAGE(B9:B11,B14)</f>
        <v>12590.5</v>
      </c>
      <c r="G4" s="14">
        <f>SUM(B9:B11,B14)</f>
        <v>50362</v>
      </c>
      <c r="H4" s="25">
        <f>G4/B25</f>
        <v>0.19047006720648693</v>
      </c>
      <c r="I4" s="26">
        <f>G4/B26</f>
        <v>2.0281088917525773E-2</v>
      </c>
    </row>
    <row r="5" spans="1:9" x14ac:dyDescent="0.35">
      <c r="A5" s="12" t="s">
        <v>1</v>
      </c>
      <c r="B5" s="13">
        <v>5390</v>
      </c>
      <c r="C5" s="9"/>
      <c r="D5" s="12" t="s">
        <v>3</v>
      </c>
      <c r="E5" s="14">
        <f>MEDIAN(B17:B19)</f>
        <v>28345</v>
      </c>
      <c r="F5" s="14">
        <f>AVERAGE(B17:B19)</f>
        <v>23690.333333333332</v>
      </c>
      <c r="G5" s="14">
        <f>SUM(B17:B19)</f>
        <v>71071</v>
      </c>
      <c r="H5" s="25">
        <f>G5/B25</f>
        <v>0.26879190950383686</v>
      </c>
      <c r="I5" s="26">
        <f>G5/B26</f>
        <v>2.862073131443299E-2</v>
      </c>
    </row>
    <row r="6" spans="1:9" x14ac:dyDescent="0.35">
      <c r="A6" s="34" t="s">
        <v>1</v>
      </c>
      <c r="B6" s="35">
        <v>152</v>
      </c>
      <c r="C6" s="9"/>
      <c r="D6" s="12" t="s">
        <v>4</v>
      </c>
      <c r="E6" s="14">
        <f>MEDIAN(B20:B21)</f>
        <v>7942.5</v>
      </c>
      <c r="F6" s="14">
        <f>AVERAGE(B20:B21)</f>
        <v>7942.5</v>
      </c>
      <c r="G6" s="14">
        <f>SUM(B20:B21)</f>
        <v>15885</v>
      </c>
      <c r="H6" s="25">
        <f>G6/B25</f>
        <v>6.0077380119436176E-2</v>
      </c>
      <c r="I6" s="26">
        <f>G6/B26</f>
        <v>6.3969877577319586E-3</v>
      </c>
    </row>
    <row r="7" spans="1:9" ht="15" thickBot="1" x14ac:dyDescent="0.4">
      <c r="A7" s="12" t="s">
        <v>1</v>
      </c>
      <c r="B7" s="13">
        <v>10087</v>
      </c>
      <c r="C7" s="9"/>
      <c r="D7" s="15" t="s">
        <v>5</v>
      </c>
      <c r="E7" s="16">
        <f>MEDIAN(B22:B24)</f>
        <v>27026</v>
      </c>
      <c r="F7" s="16">
        <f>AVERAGE(B22:B24)</f>
        <v>26048</v>
      </c>
      <c r="G7" s="16">
        <f>SUM(B22:B24)</f>
        <v>78144</v>
      </c>
      <c r="H7" s="27">
        <f>G7/B25</f>
        <v>0.29554213358849357</v>
      </c>
      <c r="I7" s="28">
        <f>G7/B26</f>
        <v>3.1469072164948451E-2</v>
      </c>
    </row>
    <row r="8" spans="1:9" x14ac:dyDescent="0.35">
      <c r="A8" s="12" t="s">
        <v>1</v>
      </c>
      <c r="B8" s="13">
        <v>3272</v>
      </c>
      <c r="C8" s="9"/>
      <c r="D8" s="9"/>
      <c r="E8" s="9"/>
      <c r="F8" s="9"/>
      <c r="G8" s="9"/>
      <c r="H8" s="9"/>
    </row>
    <row r="9" spans="1:9" x14ac:dyDescent="0.35">
      <c r="A9" s="12" t="s">
        <v>2</v>
      </c>
      <c r="B9" s="13">
        <v>21442</v>
      </c>
      <c r="C9" s="9"/>
      <c r="D9" s="9"/>
      <c r="E9" s="9"/>
      <c r="F9" s="9"/>
      <c r="G9" s="9"/>
      <c r="H9" s="9"/>
    </row>
    <row r="10" spans="1:9" x14ac:dyDescent="0.35">
      <c r="A10" s="12" t="s">
        <v>2</v>
      </c>
      <c r="B10" s="13">
        <v>6496</v>
      </c>
      <c r="C10" s="9"/>
      <c r="D10" s="9"/>
      <c r="E10" s="9"/>
      <c r="F10" s="9"/>
      <c r="G10" s="9"/>
      <c r="H10" s="9"/>
    </row>
    <row r="11" spans="1:9" x14ac:dyDescent="0.35">
      <c r="A11" s="12" t="s">
        <v>2</v>
      </c>
      <c r="B11" s="13">
        <v>14682</v>
      </c>
      <c r="C11" s="9"/>
      <c r="D11" s="9"/>
      <c r="E11" s="9"/>
      <c r="F11" s="9"/>
      <c r="G11" s="9"/>
      <c r="H11" s="9"/>
    </row>
    <row r="12" spans="1:9" x14ac:dyDescent="0.35">
      <c r="A12" s="34" t="s">
        <v>2</v>
      </c>
      <c r="B12" s="35">
        <v>59</v>
      </c>
      <c r="C12" s="9"/>
      <c r="D12" s="9"/>
      <c r="E12" s="9"/>
      <c r="F12" s="9"/>
      <c r="G12" s="9"/>
    </row>
    <row r="13" spans="1:9" x14ac:dyDescent="0.35">
      <c r="A13" s="34" t="s">
        <v>2</v>
      </c>
      <c r="B13" s="35">
        <v>88</v>
      </c>
      <c r="C13" s="9"/>
      <c r="D13" s="9"/>
      <c r="E13" s="9"/>
      <c r="F13" s="9"/>
      <c r="G13" s="9"/>
    </row>
    <row r="14" spans="1:9" x14ac:dyDescent="0.35">
      <c r="A14" s="12" t="s">
        <v>2</v>
      </c>
      <c r="B14" s="13">
        <v>7742</v>
      </c>
      <c r="C14" s="9"/>
      <c r="D14" s="9"/>
      <c r="E14" s="9"/>
      <c r="F14" s="9"/>
      <c r="G14" s="9"/>
    </row>
    <row r="15" spans="1:9" x14ac:dyDescent="0.35">
      <c r="A15" s="34" t="s">
        <v>2</v>
      </c>
      <c r="B15" s="35">
        <v>6</v>
      </c>
      <c r="C15" s="9"/>
      <c r="D15" s="9"/>
      <c r="E15" s="9"/>
      <c r="F15" s="9"/>
      <c r="G15" s="9"/>
    </row>
    <row r="16" spans="1:9" x14ac:dyDescent="0.35">
      <c r="A16" s="34" t="s">
        <v>3</v>
      </c>
      <c r="B16" s="35">
        <v>1</v>
      </c>
      <c r="C16" s="9"/>
      <c r="D16" s="9"/>
      <c r="E16" s="9"/>
      <c r="F16" s="9"/>
      <c r="G16" s="9"/>
    </row>
    <row r="17" spans="1:8" x14ac:dyDescent="0.35">
      <c r="A17" s="12" t="s">
        <v>3</v>
      </c>
      <c r="B17" s="13">
        <v>13839</v>
      </c>
      <c r="C17" s="9"/>
      <c r="D17" s="9"/>
      <c r="E17" s="9"/>
      <c r="F17" s="9"/>
      <c r="G17" s="9"/>
    </row>
    <row r="18" spans="1:8" x14ac:dyDescent="0.35">
      <c r="A18" s="12" t="s">
        <v>3</v>
      </c>
      <c r="B18" s="13">
        <v>28345</v>
      </c>
      <c r="C18" s="9"/>
      <c r="D18" s="9"/>
      <c r="E18" s="9"/>
      <c r="F18" s="9"/>
      <c r="G18" s="9"/>
      <c r="H18" s="9"/>
    </row>
    <row r="19" spans="1:8" x14ac:dyDescent="0.35">
      <c r="A19" s="12" t="s">
        <v>3</v>
      </c>
      <c r="B19" s="13">
        <v>28887</v>
      </c>
      <c r="C19" s="9"/>
      <c r="D19" s="9"/>
      <c r="E19" s="9"/>
      <c r="F19" s="9"/>
      <c r="G19" s="9"/>
      <c r="H19" s="9"/>
    </row>
    <row r="20" spans="1:8" x14ac:dyDescent="0.35">
      <c r="A20" s="12" t="s">
        <v>4</v>
      </c>
      <c r="B20" s="13">
        <v>3156</v>
      </c>
      <c r="C20" s="9"/>
      <c r="D20" s="9"/>
      <c r="E20" s="9"/>
      <c r="F20" s="9"/>
      <c r="G20" s="9"/>
      <c r="H20" s="9"/>
    </row>
    <row r="21" spans="1:8" x14ac:dyDescent="0.35">
      <c r="A21" s="12" t="s">
        <v>4</v>
      </c>
      <c r="B21" s="13">
        <v>12729</v>
      </c>
      <c r="C21" s="9"/>
      <c r="D21" s="9"/>
      <c r="E21" s="9"/>
      <c r="F21" s="9"/>
      <c r="G21" s="9"/>
      <c r="H21" s="9"/>
    </row>
    <row r="22" spans="1:8" x14ac:dyDescent="0.35">
      <c r="A22" s="12" t="s">
        <v>5</v>
      </c>
      <c r="B22" s="13">
        <v>39065</v>
      </c>
      <c r="C22" s="9"/>
      <c r="D22" s="9"/>
      <c r="E22" s="9"/>
      <c r="F22" s="9"/>
      <c r="G22" s="9"/>
      <c r="H22" s="9"/>
    </row>
    <row r="23" spans="1:8" x14ac:dyDescent="0.35">
      <c r="A23" s="12" t="s">
        <v>5</v>
      </c>
      <c r="B23" s="13">
        <v>27026</v>
      </c>
      <c r="C23" s="9"/>
      <c r="D23" s="9"/>
      <c r="E23" s="9"/>
      <c r="F23" s="9"/>
      <c r="G23" s="9"/>
      <c r="H23" s="9"/>
    </row>
    <row r="24" spans="1:8" ht="15" thickBot="1" x14ac:dyDescent="0.4">
      <c r="A24" s="15" t="s">
        <v>5</v>
      </c>
      <c r="B24" s="17">
        <v>12053</v>
      </c>
      <c r="C24" s="9"/>
      <c r="D24" s="9"/>
      <c r="E24" s="9"/>
      <c r="F24" s="9"/>
      <c r="G24" s="9"/>
      <c r="H24" s="9"/>
    </row>
    <row r="25" spans="1:8" x14ac:dyDescent="0.35">
      <c r="A25" s="7" t="s">
        <v>7</v>
      </c>
      <c r="B25" s="8">
        <f>SUM(B2:B5,B7:B11,B14,B17:B24)</f>
        <v>264409</v>
      </c>
      <c r="C25" s="9"/>
      <c r="D25" s="9"/>
      <c r="E25" s="9"/>
      <c r="F25" s="9"/>
      <c r="G25" s="9"/>
      <c r="H25" s="9"/>
    </row>
    <row r="26" spans="1:8" ht="15" thickBot="1" x14ac:dyDescent="0.4">
      <c r="A26" s="15" t="s">
        <v>8</v>
      </c>
      <c r="B26" s="17">
        <v>2483200</v>
      </c>
      <c r="C26" s="9"/>
      <c r="D26" s="9"/>
      <c r="E26" s="9"/>
      <c r="F26" s="9"/>
      <c r="G26" s="9"/>
      <c r="H26" s="9"/>
    </row>
    <row r="27" spans="1:8" ht="29.5" thickBot="1" x14ac:dyDescent="0.4">
      <c r="A27" s="5" t="s">
        <v>9</v>
      </c>
      <c r="B27" s="6">
        <f>B25/B26</f>
        <v>0.10647913981958763</v>
      </c>
    </row>
  </sheetData>
  <mergeCells count="1">
    <mergeCell ref="D1:I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442F-870D-4DF9-B721-C79B49924168}">
  <dimension ref="A1:I25"/>
  <sheetViews>
    <sheetView workbookViewId="0">
      <selection activeCell="G8" sqref="G8"/>
    </sheetView>
  </sheetViews>
  <sheetFormatPr defaultRowHeight="14.5" x14ac:dyDescent="0.35"/>
  <cols>
    <col min="1" max="1" width="19.453125" style="3" customWidth="1"/>
    <col min="2" max="2" width="10.26953125" style="3" bestFit="1" customWidth="1"/>
    <col min="3" max="3" width="8.7265625" style="3"/>
    <col min="4" max="5" width="18.7265625" style="3" customWidth="1"/>
    <col min="6" max="6" width="17" style="3" customWidth="1"/>
    <col min="7" max="7" width="14" style="3" customWidth="1"/>
    <col min="8" max="8" width="26.54296875" style="3" customWidth="1"/>
    <col min="9" max="9" width="28.26953125" style="3" customWidth="1"/>
    <col min="10" max="16384" width="8.7265625" style="3"/>
  </cols>
  <sheetData>
    <row r="1" spans="1:9" ht="15" thickBot="1" x14ac:dyDescent="0.4">
      <c r="A1" s="1" t="s">
        <v>0</v>
      </c>
      <c r="B1" s="2" t="s">
        <v>10</v>
      </c>
      <c r="D1" s="19" t="s">
        <v>6</v>
      </c>
      <c r="E1" s="18"/>
      <c r="F1" s="18"/>
      <c r="G1" s="18"/>
      <c r="H1" s="18"/>
      <c r="I1" s="20"/>
    </row>
    <row r="2" spans="1:9" ht="15" thickBot="1" x14ac:dyDescent="0.4">
      <c r="A2" s="7" t="s">
        <v>1</v>
      </c>
      <c r="B2" s="8">
        <v>11943</v>
      </c>
      <c r="C2" s="9"/>
      <c r="D2" s="10" t="s">
        <v>0</v>
      </c>
      <c r="E2" s="11" t="s">
        <v>14</v>
      </c>
      <c r="F2" s="11" t="s">
        <v>11</v>
      </c>
      <c r="G2" s="11" t="s">
        <v>12</v>
      </c>
      <c r="H2" s="4" t="s">
        <v>13</v>
      </c>
      <c r="I2" s="2" t="s">
        <v>9</v>
      </c>
    </row>
    <row r="3" spans="1:9" x14ac:dyDescent="0.35">
      <c r="A3" s="12" t="s">
        <v>1</v>
      </c>
      <c r="B3" s="13">
        <v>44160</v>
      </c>
      <c r="C3" s="9"/>
      <c r="D3" s="7" t="s">
        <v>1</v>
      </c>
      <c r="E3" s="14">
        <f>MEDIAN(B2:B5,B7:B9)</f>
        <v>9375</v>
      </c>
      <c r="F3" s="24">
        <f>AVERAGE(B2:B5,B7:B9)</f>
        <v>13836.571428571429</v>
      </c>
      <c r="G3" s="24">
        <f>SUM(B2:B5,B7:B9)</f>
        <v>96856</v>
      </c>
      <c r="H3" s="29">
        <f>G3/B23</f>
        <v>0.4769234556958909</v>
      </c>
      <c r="I3" s="30">
        <f>G3/B24</f>
        <v>3.8108488164476824E-2</v>
      </c>
    </row>
    <row r="4" spans="1:9" x14ac:dyDescent="0.35">
      <c r="A4" s="12" t="s">
        <v>1</v>
      </c>
      <c r="B4" s="13">
        <v>9375</v>
      </c>
      <c r="C4" s="9"/>
      <c r="D4" s="12" t="s">
        <v>2</v>
      </c>
      <c r="E4" s="14">
        <f>MEDIAN(B10:B14)</f>
        <v>9896</v>
      </c>
      <c r="F4" s="14">
        <f>AVERAGE(B10:B14)</f>
        <v>10650.2</v>
      </c>
      <c r="G4" s="14">
        <f>SUM(B10:B14)</f>
        <v>53251</v>
      </c>
      <c r="H4" s="25">
        <f>G4/B23</f>
        <v>0.26221040451042665</v>
      </c>
      <c r="I4" s="26">
        <f>G4/B24</f>
        <v>2.0951878079278057E-2</v>
      </c>
    </row>
    <row r="5" spans="1:9" x14ac:dyDescent="0.35">
      <c r="A5" s="12" t="s">
        <v>1</v>
      </c>
      <c r="B5" s="13">
        <v>10721</v>
      </c>
      <c r="C5" s="9"/>
      <c r="D5" s="12" t="s">
        <v>3</v>
      </c>
      <c r="E5" s="14">
        <f>MEDIAN(B16:B17)</f>
        <v>10438.5</v>
      </c>
      <c r="F5" s="14">
        <f>AVERAGE(B16:B17)</f>
        <v>10438.5</v>
      </c>
      <c r="G5" s="14">
        <f>SUM(B16:B17)</f>
        <v>20877</v>
      </c>
      <c r="H5" s="25">
        <f>G5/B23</f>
        <v>0.10279932048157175</v>
      </c>
      <c r="I5" s="26">
        <f>G5/B24</f>
        <v>8.2141623380046942E-3</v>
      </c>
    </row>
    <row r="6" spans="1:9" x14ac:dyDescent="0.35">
      <c r="A6" s="34" t="s">
        <v>1</v>
      </c>
      <c r="B6" s="35">
        <v>17</v>
      </c>
      <c r="C6" s="9"/>
      <c r="D6" s="12" t="s">
        <v>4</v>
      </c>
      <c r="E6" s="14">
        <f>MEDIAN(B18:B19)</f>
        <v>5873.5</v>
      </c>
      <c r="F6" s="14">
        <f>AVERAGE(B18:B19)</f>
        <v>5873.5</v>
      </c>
      <c r="G6" s="14">
        <f>SUM(B18:B19)</f>
        <v>11747</v>
      </c>
      <c r="H6" s="25">
        <f>G6/B23</f>
        <v>5.7842775192653323E-2</v>
      </c>
      <c r="I6" s="26">
        <f>G6/B24</f>
        <v>4.6219171808469196E-3</v>
      </c>
    </row>
    <row r="7" spans="1:9" ht="15" thickBot="1" x14ac:dyDescent="0.4">
      <c r="A7" s="12" t="s">
        <v>1</v>
      </c>
      <c r="B7" s="13">
        <v>5952</v>
      </c>
      <c r="C7" s="9"/>
      <c r="D7" s="15" t="s">
        <v>5</v>
      </c>
      <c r="E7" s="16">
        <f>MEDIAN(B20:B22)</f>
        <v>6884</v>
      </c>
      <c r="F7" s="16">
        <f>AVERAGE(B20:B22)</f>
        <v>6784.666666666667</v>
      </c>
      <c r="G7" s="16">
        <f>SUM(B20:B22)</f>
        <v>20354</v>
      </c>
      <c r="H7" s="27">
        <f>G7/B23</f>
        <v>0.10022404411945737</v>
      </c>
      <c r="I7" s="28">
        <f>G7/B24</f>
        <v>8.0083853153109907E-3</v>
      </c>
    </row>
    <row r="8" spans="1:9" x14ac:dyDescent="0.35">
      <c r="A8" s="12" t="s">
        <v>1</v>
      </c>
      <c r="B8" s="13">
        <v>7737</v>
      </c>
      <c r="C8" s="9"/>
      <c r="D8" s="9"/>
      <c r="E8" s="9"/>
      <c r="F8" s="9"/>
      <c r="G8" s="9"/>
      <c r="H8" s="9"/>
    </row>
    <row r="9" spans="1:9" x14ac:dyDescent="0.35">
      <c r="A9" s="12" t="s">
        <v>1</v>
      </c>
      <c r="B9" s="13">
        <v>6968</v>
      </c>
      <c r="C9" s="9"/>
      <c r="D9" s="9"/>
      <c r="E9" s="9"/>
      <c r="F9" s="9"/>
      <c r="G9" s="9"/>
      <c r="H9" s="9"/>
    </row>
    <row r="10" spans="1:9" x14ac:dyDescent="0.35">
      <c r="A10" s="12" t="s">
        <v>2</v>
      </c>
      <c r="B10" s="13">
        <v>12352</v>
      </c>
      <c r="C10" s="9"/>
      <c r="D10" s="9"/>
      <c r="E10" s="9"/>
      <c r="F10" s="9"/>
      <c r="G10" s="9"/>
      <c r="H10" s="9"/>
    </row>
    <row r="11" spans="1:9" x14ac:dyDescent="0.35">
      <c r="A11" s="12" t="s">
        <v>2</v>
      </c>
      <c r="B11" s="13">
        <v>9896</v>
      </c>
      <c r="C11" s="9"/>
      <c r="D11" s="9"/>
      <c r="E11" s="9"/>
      <c r="F11" s="9"/>
      <c r="G11" s="9"/>
      <c r="H11" s="9"/>
    </row>
    <row r="12" spans="1:9" x14ac:dyDescent="0.35">
      <c r="A12" s="12" t="s">
        <v>2</v>
      </c>
      <c r="B12" s="13">
        <v>7586</v>
      </c>
      <c r="C12" s="9"/>
      <c r="D12" s="9"/>
      <c r="E12" s="9"/>
      <c r="F12" s="9"/>
      <c r="G12" s="9"/>
      <c r="H12" s="9"/>
    </row>
    <row r="13" spans="1:9" x14ac:dyDescent="0.35">
      <c r="A13" s="12" t="s">
        <v>2</v>
      </c>
      <c r="B13" s="13">
        <v>14038</v>
      </c>
      <c r="C13" s="9"/>
      <c r="D13" s="9"/>
      <c r="E13" s="9"/>
      <c r="F13" s="9"/>
      <c r="G13" s="9"/>
    </row>
    <row r="14" spans="1:9" x14ac:dyDescent="0.35">
      <c r="A14" s="12" t="s">
        <v>2</v>
      </c>
      <c r="B14" s="13">
        <v>9379</v>
      </c>
      <c r="C14" s="9"/>
      <c r="D14" s="9"/>
      <c r="E14" s="9"/>
      <c r="F14" s="9"/>
      <c r="G14" s="9"/>
    </row>
    <row r="15" spans="1:9" x14ac:dyDescent="0.35">
      <c r="A15" s="34" t="s">
        <v>2</v>
      </c>
      <c r="B15" s="35">
        <v>2</v>
      </c>
      <c r="C15" s="9"/>
      <c r="D15" s="9"/>
      <c r="E15" s="9"/>
      <c r="F15" s="9"/>
      <c r="G15" s="9"/>
    </row>
    <row r="16" spans="1:9" x14ac:dyDescent="0.35">
      <c r="A16" s="12" t="s">
        <v>3</v>
      </c>
      <c r="B16" s="13">
        <v>10609</v>
      </c>
      <c r="C16" s="9"/>
      <c r="D16" s="9"/>
      <c r="E16" s="9"/>
      <c r="F16" s="9"/>
      <c r="G16" s="9"/>
      <c r="H16" s="9"/>
    </row>
    <row r="17" spans="1:8" x14ac:dyDescent="0.35">
      <c r="A17" s="12" t="s">
        <v>3</v>
      </c>
      <c r="B17" s="13">
        <v>10268</v>
      </c>
      <c r="C17" s="9"/>
      <c r="D17" s="9"/>
      <c r="E17" s="9"/>
      <c r="F17" s="9"/>
      <c r="G17" s="9"/>
      <c r="H17" s="9"/>
    </row>
    <row r="18" spans="1:8" x14ac:dyDescent="0.35">
      <c r="A18" s="12" t="s">
        <v>4</v>
      </c>
      <c r="B18" s="13">
        <v>1138</v>
      </c>
      <c r="C18" s="9"/>
      <c r="D18" s="9"/>
      <c r="E18" s="9"/>
      <c r="F18" s="9"/>
      <c r="G18" s="9"/>
      <c r="H18" s="9"/>
    </row>
    <row r="19" spans="1:8" x14ac:dyDescent="0.35">
      <c r="A19" s="12" t="s">
        <v>4</v>
      </c>
      <c r="B19" s="13">
        <v>10609</v>
      </c>
      <c r="C19" s="9"/>
      <c r="D19" s="9"/>
      <c r="E19" s="9"/>
      <c r="F19" s="9"/>
      <c r="G19" s="9"/>
      <c r="H19" s="9"/>
    </row>
    <row r="20" spans="1:8" x14ac:dyDescent="0.35">
      <c r="A20" s="12" t="s">
        <v>5</v>
      </c>
      <c r="B20" s="13">
        <v>4801</v>
      </c>
      <c r="C20" s="9"/>
      <c r="D20" s="9"/>
      <c r="E20" s="9"/>
      <c r="F20" s="9"/>
      <c r="G20" s="9"/>
      <c r="H20" s="9"/>
    </row>
    <row r="21" spans="1:8" x14ac:dyDescent="0.35">
      <c r="A21" s="12" t="s">
        <v>5</v>
      </c>
      <c r="B21" s="13">
        <v>8669</v>
      </c>
      <c r="C21" s="9"/>
      <c r="D21" s="9"/>
      <c r="E21" s="9"/>
      <c r="F21" s="9"/>
      <c r="G21" s="9"/>
      <c r="H21" s="9"/>
    </row>
    <row r="22" spans="1:8" ht="15" thickBot="1" x14ac:dyDescent="0.4">
      <c r="A22" s="15" t="s">
        <v>5</v>
      </c>
      <c r="B22" s="17">
        <v>6884</v>
      </c>
      <c r="C22" s="9"/>
      <c r="D22" s="9"/>
      <c r="E22" s="9"/>
      <c r="F22" s="9"/>
      <c r="G22" s="9"/>
      <c r="H22" s="9"/>
    </row>
    <row r="23" spans="1:8" x14ac:dyDescent="0.35">
      <c r="A23" s="7" t="s">
        <v>7</v>
      </c>
      <c r="B23" s="8">
        <f>SUM(B2:B5,B7:B14,B16:B22)</f>
        <v>203085</v>
      </c>
      <c r="C23" s="9"/>
      <c r="D23" s="9"/>
      <c r="E23" s="9"/>
      <c r="F23" s="9"/>
      <c r="G23" s="9"/>
      <c r="H23" s="9"/>
    </row>
    <row r="24" spans="1:8" ht="15" thickBot="1" x14ac:dyDescent="0.4">
      <c r="A24" s="15" t="s">
        <v>8</v>
      </c>
      <c r="B24" s="17">
        <v>2541586</v>
      </c>
      <c r="C24" s="9"/>
      <c r="D24" s="9"/>
      <c r="E24" s="9"/>
      <c r="F24" s="9"/>
      <c r="G24" s="9"/>
      <c r="H24" s="9"/>
    </row>
    <row r="25" spans="1:8" ht="29.5" thickBot="1" x14ac:dyDescent="0.4">
      <c r="A25" s="5" t="s">
        <v>9</v>
      </c>
      <c r="B25" s="6">
        <f>B23/B24</f>
        <v>7.9904831077917488E-2</v>
      </c>
    </row>
  </sheetData>
  <mergeCells count="1">
    <mergeCell ref="D1:I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5494-4620-4B81-BF63-C57A654E2FFC}">
  <dimension ref="A1:I27"/>
  <sheetViews>
    <sheetView workbookViewId="0">
      <selection activeCell="D41" sqref="D41"/>
    </sheetView>
  </sheetViews>
  <sheetFormatPr defaultRowHeight="14.5" x14ac:dyDescent="0.35"/>
  <cols>
    <col min="1" max="1" width="19.453125" style="3" customWidth="1"/>
    <col min="2" max="2" width="10.26953125" style="3" bestFit="1" customWidth="1"/>
    <col min="3" max="3" width="8.7265625" style="3"/>
    <col min="4" max="5" width="18.7265625" style="3" customWidth="1"/>
    <col min="6" max="6" width="17" style="3" customWidth="1"/>
    <col min="7" max="7" width="14" style="3" customWidth="1"/>
    <col min="8" max="8" width="26.54296875" style="3" customWidth="1"/>
    <col min="9" max="9" width="28.26953125" style="3" customWidth="1"/>
    <col min="10" max="16384" width="8.7265625" style="3"/>
  </cols>
  <sheetData>
    <row r="1" spans="1:9" ht="15" thickBot="1" x14ac:dyDescent="0.4">
      <c r="A1" s="1" t="s">
        <v>0</v>
      </c>
      <c r="B1" s="2" t="s">
        <v>10</v>
      </c>
      <c r="D1" s="19" t="s">
        <v>6</v>
      </c>
      <c r="E1" s="18"/>
      <c r="F1" s="18"/>
      <c r="G1" s="18"/>
      <c r="H1" s="18"/>
      <c r="I1" s="20"/>
    </row>
    <row r="2" spans="1:9" ht="15" thickBot="1" x14ac:dyDescent="0.4">
      <c r="A2" s="7" t="s">
        <v>1</v>
      </c>
      <c r="B2" s="8">
        <v>9511</v>
      </c>
      <c r="C2" s="9"/>
      <c r="D2" s="10" t="s">
        <v>0</v>
      </c>
      <c r="E2" s="11" t="s">
        <v>14</v>
      </c>
      <c r="F2" s="11" t="s">
        <v>11</v>
      </c>
      <c r="G2" s="11" t="s">
        <v>12</v>
      </c>
      <c r="H2" s="4" t="s">
        <v>13</v>
      </c>
      <c r="I2" s="2" t="s">
        <v>9</v>
      </c>
    </row>
    <row r="3" spans="1:9" x14ac:dyDescent="0.35">
      <c r="A3" s="12" t="s">
        <v>1</v>
      </c>
      <c r="B3" s="13">
        <v>10954</v>
      </c>
      <c r="C3" s="9"/>
      <c r="D3" s="7" t="s">
        <v>1</v>
      </c>
      <c r="E3" s="14">
        <f>MEDIAN(B2:B7)</f>
        <v>10232.5</v>
      </c>
      <c r="F3" s="24">
        <f>AVERAGE(B2:B7)</f>
        <v>11100</v>
      </c>
      <c r="G3" s="24">
        <f>SUM(B2:B7)</f>
        <v>66600</v>
      </c>
      <c r="H3" s="29">
        <f>G3/B25</f>
        <v>0.27352252659246784</v>
      </c>
      <c r="I3" s="30">
        <f>G3/B26</f>
        <v>2.8215580592764442E-2</v>
      </c>
    </row>
    <row r="4" spans="1:9" x14ac:dyDescent="0.35">
      <c r="A4" s="12" t="s">
        <v>1</v>
      </c>
      <c r="B4" s="13">
        <v>2319</v>
      </c>
      <c r="C4" s="9"/>
      <c r="D4" s="12" t="s">
        <v>2</v>
      </c>
      <c r="E4" s="14">
        <f>MEDIAN(B8:B10,B12:B16)</f>
        <v>10199</v>
      </c>
      <c r="F4" s="14">
        <f>AVERAGE(B8:B10,B12:B16)</f>
        <v>11194.375</v>
      </c>
      <c r="G4" s="14">
        <f>SUM(B8:B10,B12:B16)</f>
        <v>89555</v>
      </c>
      <c r="H4" s="25">
        <f>G4/B25</f>
        <v>0.36779744548030718</v>
      </c>
      <c r="I4" s="26">
        <f>G4/B26</f>
        <v>3.79406354352105E-2</v>
      </c>
    </row>
    <row r="5" spans="1:9" x14ac:dyDescent="0.35">
      <c r="A5" s="12" t="s">
        <v>1</v>
      </c>
      <c r="B5" s="13">
        <v>5964</v>
      </c>
      <c r="C5" s="9"/>
      <c r="D5" s="12" t="s">
        <v>3</v>
      </c>
      <c r="E5" s="14">
        <f>MEDIAN(B18:B19)</f>
        <v>20176.5</v>
      </c>
      <c r="F5" s="14">
        <f>AVERAGE(B18:B19)</f>
        <v>20176.5</v>
      </c>
      <c r="G5" s="14">
        <f>SUM(B18:B19)</f>
        <v>40353</v>
      </c>
      <c r="H5" s="25">
        <f>G5/B25</f>
        <v>0.16572754527906691</v>
      </c>
      <c r="I5" s="26">
        <f>G5/B26</f>
        <v>1.709584570059795E-2</v>
      </c>
    </row>
    <row r="6" spans="1:9" x14ac:dyDescent="0.35">
      <c r="A6" s="12" t="s">
        <v>1</v>
      </c>
      <c r="B6" s="13">
        <v>14775</v>
      </c>
      <c r="C6" s="9"/>
      <c r="D6" s="12" t="s">
        <v>4</v>
      </c>
      <c r="E6" s="14">
        <f>MEDIAN(B20:B21)</f>
        <v>6776.5</v>
      </c>
      <c r="F6" s="14">
        <f>AVERAGE(B20:B21)</f>
        <v>6776.5</v>
      </c>
      <c r="G6" s="14">
        <f>SUM(B20:B21)</f>
        <v>13553</v>
      </c>
      <c r="H6" s="25">
        <f>G6/B25</f>
        <v>5.5661423467082839E-2</v>
      </c>
      <c r="I6" s="26">
        <f>G6/B26</f>
        <v>5.7418282848909381E-3</v>
      </c>
    </row>
    <row r="7" spans="1:9" ht="15" thickBot="1" x14ac:dyDescent="0.4">
      <c r="A7" s="12" t="s">
        <v>1</v>
      </c>
      <c r="B7" s="13">
        <v>23077</v>
      </c>
      <c r="C7" s="9"/>
      <c r="D7" s="15" t="s">
        <v>5</v>
      </c>
      <c r="E7" s="16">
        <f>MEDIAN(B22:B24)</f>
        <v>12868</v>
      </c>
      <c r="F7" s="16">
        <f>AVERAGE(B22:B24)</f>
        <v>11143</v>
      </c>
      <c r="G7" s="16">
        <f>SUM(B22:B24)</f>
        <v>33429</v>
      </c>
      <c r="H7" s="27">
        <f>G7/B25</f>
        <v>0.1372910591810752</v>
      </c>
      <c r="I7" s="28">
        <f>G7/B26</f>
        <v>1.4162442096629467E-2</v>
      </c>
    </row>
    <row r="8" spans="1:9" x14ac:dyDescent="0.35">
      <c r="A8" s="12" t="s">
        <v>2</v>
      </c>
      <c r="B8" s="13">
        <v>13819</v>
      </c>
      <c r="C8" s="9"/>
      <c r="D8" s="9"/>
      <c r="E8" s="9"/>
      <c r="F8" s="9"/>
      <c r="G8" s="9"/>
      <c r="H8" s="9"/>
    </row>
    <row r="9" spans="1:9" x14ac:dyDescent="0.35">
      <c r="A9" s="12" t="s">
        <v>2</v>
      </c>
      <c r="B9" s="13">
        <v>9758</v>
      </c>
      <c r="C9" s="9"/>
      <c r="D9" s="9"/>
      <c r="E9" s="9"/>
      <c r="F9" s="9"/>
      <c r="G9" s="9"/>
      <c r="H9" s="9"/>
    </row>
    <row r="10" spans="1:9" x14ac:dyDescent="0.35">
      <c r="A10" s="12" t="s">
        <v>2</v>
      </c>
      <c r="B10" s="13">
        <v>2547</v>
      </c>
      <c r="C10" s="9"/>
      <c r="D10" s="9"/>
      <c r="E10" s="9"/>
      <c r="F10" s="9"/>
      <c r="G10" s="9"/>
      <c r="H10" s="9"/>
    </row>
    <row r="11" spans="1:9" x14ac:dyDescent="0.35">
      <c r="A11" s="34" t="s">
        <v>2</v>
      </c>
      <c r="B11" s="35">
        <v>13</v>
      </c>
      <c r="C11" s="9"/>
      <c r="D11" s="9"/>
      <c r="E11" s="9"/>
      <c r="F11" s="9"/>
      <c r="G11" s="9"/>
    </row>
    <row r="12" spans="1:9" x14ac:dyDescent="0.35">
      <c r="A12" s="12" t="s">
        <v>2</v>
      </c>
      <c r="B12" s="13">
        <v>2509</v>
      </c>
      <c r="C12" s="9"/>
      <c r="D12" s="9"/>
      <c r="E12" s="9"/>
      <c r="F12" s="9"/>
      <c r="G12" s="9"/>
    </row>
    <row r="13" spans="1:9" x14ac:dyDescent="0.35">
      <c r="A13" s="12" t="s">
        <v>2</v>
      </c>
      <c r="B13" s="13">
        <v>31298</v>
      </c>
      <c r="C13" s="9"/>
      <c r="D13" s="9"/>
      <c r="E13" s="9"/>
      <c r="F13" s="9"/>
      <c r="G13" s="9"/>
    </row>
    <row r="14" spans="1:9" x14ac:dyDescent="0.35">
      <c r="A14" s="12" t="s">
        <v>2</v>
      </c>
      <c r="B14" s="13">
        <v>10640</v>
      </c>
      <c r="C14" s="9"/>
      <c r="D14" s="9"/>
      <c r="E14" s="9"/>
      <c r="F14" s="9"/>
      <c r="G14" s="9"/>
    </row>
    <row r="15" spans="1:9" x14ac:dyDescent="0.35">
      <c r="A15" s="12" t="s">
        <v>2</v>
      </c>
      <c r="B15" s="13">
        <v>1951</v>
      </c>
      <c r="C15" s="9"/>
      <c r="D15" s="9"/>
      <c r="E15" s="9"/>
      <c r="F15" s="9"/>
      <c r="G15" s="9"/>
    </row>
    <row r="16" spans="1:9" x14ac:dyDescent="0.35">
      <c r="A16" s="12" t="s">
        <v>2</v>
      </c>
      <c r="B16" s="13">
        <v>17033</v>
      </c>
      <c r="C16" s="9"/>
      <c r="D16" s="9"/>
      <c r="E16" s="9"/>
      <c r="F16" s="9"/>
      <c r="G16" s="9"/>
    </row>
    <row r="17" spans="1:8" x14ac:dyDescent="0.35">
      <c r="A17" s="34" t="s">
        <v>2</v>
      </c>
      <c r="B17" s="35">
        <v>8</v>
      </c>
      <c r="C17" s="9"/>
      <c r="D17" s="9"/>
      <c r="E17" s="9"/>
      <c r="F17" s="9"/>
      <c r="G17" s="9"/>
    </row>
    <row r="18" spans="1:8" x14ac:dyDescent="0.35">
      <c r="A18" s="12" t="s">
        <v>3</v>
      </c>
      <c r="B18" s="13">
        <v>25709</v>
      </c>
      <c r="C18" s="9"/>
      <c r="D18" s="9"/>
      <c r="E18" s="9"/>
      <c r="F18" s="9"/>
      <c r="G18" s="9"/>
      <c r="H18" s="9"/>
    </row>
    <row r="19" spans="1:8" x14ac:dyDescent="0.35">
      <c r="A19" s="12" t="s">
        <v>3</v>
      </c>
      <c r="B19" s="13">
        <v>14644</v>
      </c>
      <c r="C19" s="9"/>
      <c r="D19" s="9"/>
      <c r="E19" s="9"/>
      <c r="F19" s="9"/>
      <c r="G19" s="9"/>
      <c r="H19" s="9"/>
    </row>
    <row r="20" spans="1:8" x14ac:dyDescent="0.35">
      <c r="A20" s="12" t="s">
        <v>4</v>
      </c>
      <c r="B20" s="13">
        <v>12551</v>
      </c>
      <c r="C20" s="9"/>
      <c r="D20" s="9"/>
      <c r="E20" s="9"/>
      <c r="F20" s="9"/>
      <c r="G20" s="9"/>
      <c r="H20" s="9"/>
    </row>
    <row r="21" spans="1:8" x14ac:dyDescent="0.35">
      <c r="A21" s="12" t="s">
        <v>4</v>
      </c>
      <c r="B21" s="13">
        <v>1002</v>
      </c>
      <c r="C21" s="9"/>
      <c r="D21" s="9"/>
      <c r="E21" s="9"/>
      <c r="F21" s="9"/>
      <c r="G21" s="9"/>
      <c r="H21" s="9"/>
    </row>
    <row r="22" spans="1:8" x14ac:dyDescent="0.35">
      <c r="A22" s="12" t="s">
        <v>5</v>
      </c>
      <c r="B22" s="13">
        <v>5775</v>
      </c>
      <c r="C22" s="9"/>
      <c r="D22" s="9"/>
      <c r="E22" s="9"/>
      <c r="F22" s="9"/>
      <c r="G22" s="9"/>
      <c r="H22" s="9"/>
    </row>
    <row r="23" spans="1:8" x14ac:dyDescent="0.35">
      <c r="A23" s="12" t="s">
        <v>5</v>
      </c>
      <c r="B23" s="13">
        <v>12868</v>
      </c>
      <c r="C23" s="9"/>
      <c r="D23" s="9"/>
      <c r="E23" s="9"/>
      <c r="F23" s="9"/>
      <c r="G23" s="9"/>
      <c r="H23" s="9"/>
    </row>
    <row r="24" spans="1:8" ht="15" thickBot="1" x14ac:dyDescent="0.4">
      <c r="A24" s="15" t="s">
        <v>5</v>
      </c>
      <c r="B24" s="17">
        <v>14786</v>
      </c>
      <c r="C24" s="9"/>
      <c r="D24" s="9"/>
      <c r="E24" s="9"/>
      <c r="F24" s="9"/>
      <c r="G24" s="9"/>
      <c r="H24" s="9"/>
    </row>
    <row r="25" spans="1:8" x14ac:dyDescent="0.35">
      <c r="A25" s="7" t="s">
        <v>7</v>
      </c>
      <c r="B25" s="8">
        <f>SUM(B2:B10,B12:B16,B18:B24)</f>
        <v>243490</v>
      </c>
      <c r="C25" s="9"/>
      <c r="D25" s="9"/>
      <c r="E25" s="9"/>
      <c r="F25" s="9"/>
      <c r="G25" s="9"/>
      <c r="H25" s="9"/>
    </row>
    <row r="26" spans="1:8" ht="15" thickBot="1" x14ac:dyDescent="0.4">
      <c r="A26" s="15" t="s">
        <v>8</v>
      </c>
      <c r="B26" s="17">
        <v>2360398</v>
      </c>
      <c r="C26" s="9"/>
      <c r="D26" s="9"/>
      <c r="E26" s="9"/>
      <c r="F26" s="9"/>
      <c r="G26" s="9"/>
      <c r="H26" s="9"/>
    </row>
    <row r="27" spans="1:8" ht="29.5" thickBot="1" x14ac:dyDescent="0.4">
      <c r="A27" s="5" t="s">
        <v>9</v>
      </c>
      <c r="B27" s="6">
        <f>B25/B26</f>
        <v>0.1031563321100933</v>
      </c>
    </row>
  </sheetData>
  <mergeCells count="1">
    <mergeCell ref="D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Participant1</vt:lpstr>
      <vt:lpstr>Participant2</vt:lpstr>
      <vt:lpstr>Participant3</vt:lpstr>
      <vt:lpstr>Participant4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</dc:creator>
  <cp:lastModifiedBy>Hermann</cp:lastModifiedBy>
  <dcterms:created xsi:type="dcterms:W3CDTF">2023-07-14T15:56:55Z</dcterms:created>
  <dcterms:modified xsi:type="dcterms:W3CDTF">2023-07-14T21:13:12Z</dcterms:modified>
</cp:coreProperties>
</file>