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FORMATOS NUEVOS\prueba semana 10\"/>
    </mc:Choice>
  </mc:AlternateContent>
  <xr:revisionPtr revIDLastSave="0" documentId="13_ncr:1_{B164AA5C-A08A-42D1-8A47-2C925B71C0E2}" xr6:coauthVersionLast="47" xr6:coauthVersionMax="47" xr10:uidLastSave="{00000000-0000-0000-0000-000000000000}"/>
  <bookViews>
    <workbookView xWindow="-108" yWindow="-108" windowWidth="23256" windowHeight="12456" xr2:uid="{81D09B6E-1416-432C-9DF8-E8D245AEDA1C}"/>
  </bookViews>
  <sheets>
    <sheet name="Hoja1" sheetId="1" r:id="rId1"/>
  </sheets>
  <definedNames>
    <definedName name="_xlnm._FilterDatabase" localSheetId="0" hidden="1">Hoja1!$A$5:$AS$5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4" i="1" l="1"/>
  <c r="AP34" i="1"/>
  <c r="AQ20" i="1"/>
  <c r="AP20" i="1"/>
  <c r="AQ42" i="1"/>
  <c r="AP42" i="1"/>
  <c r="AQ22" i="1"/>
  <c r="AP22" i="1"/>
  <c r="AQ44" i="1"/>
  <c r="AP44" i="1"/>
  <c r="AQ40" i="1"/>
  <c r="AP40" i="1"/>
  <c r="AQ33" i="1"/>
  <c r="AP33" i="1"/>
  <c r="AQ39" i="1"/>
  <c r="AP39" i="1"/>
  <c r="AQ19" i="1"/>
  <c r="AP19" i="1"/>
  <c r="AQ32" i="1"/>
  <c r="AP32" i="1"/>
  <c r="AQ25" i="1"/>
  <c r="AP25" i="1"/>
  <c r="AQ24" i="1"/>
  <c r="AP24" i="1"/>
  <c r="AQ31" i="1"/>
  <c r="AP31" i="1"/>
  <c r="AQ29" i="1"/>
  <c r="AP29" i="1"/>
  <c r="AQ23" i="1"/>
  <c r="AP23" i="1"/>
  <c r="AQ18" i="1"/>
  <c r="AP18" i="1"/>
  <c r="AQ38" i="1"/>
  <c r="AP38" i="1"/>
  <c r="AQ41" i="1"/>
  <c r="AP41" i="1"/>
  <c r="AQ26" i="1"/>
  <c r="AP26" i="1"/>
  <c r="AQ16" i="1"/>
  <c r="AP16" i="1"/>
  <c r="AQ15" i="1"/>
  <c r="AP15" i="1"/>
  <c r="AQ13" i="1"/>
  <c r="AP13" i="1"/>
  <c r="AQ12" i="1"/>
  <c r="AP12" i="1"/>
  <c r="AQ14" i="1"/>
  <c r="AP14" i="1"/>
  <c r="AQ11" i="1"/>
  <c r="AP11" i="1"/>
  <c r="AQ37" i="1"/>
  <c r="AP37" i="1"/>
  <c r="AQ36" i="1"/>
  <c r="AP36" i="1"/>
  <c r="AP28" i="1"/>
  <c r="AQ27" i="1"/>
  <c r="AP27" i="1"/>
  <c r="AQ35" i="1"/>
  <c r="AP35" i="1"/>
  <c r="AQ30" i="1"/>
  <c r="AP30" i="1"/>
  <c r="AQ45" i="1"/>
  <c r="AP45" i="1"/>
  <c r="AP10" i="1"/>
  <c r="AQ9" i="1"/>
  <c r="AP9" i="1"/>
  <c r="AQ21" i="1"/>
  <c r="AP21" i="1"/>
  <c r="AQ43" i="1"/>
  <c r="AP43" i="1"/>
  <c r="AQ8" i="1"/>
  <c r="AP8" i="1"/>
  <c r="AQ7" i="1"/>
  <c r="AP7" i="1"/>
  <c r="AQ6" i="1"/>
  <c r="AP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6" i="1"/>
  <c r="I6" i="1"/>
  <c r="J6" i="1"/>
  <c r="L6" i="1"/>
  <c r="M6" i="1"/>
  <c r="O6" i="1"/>
  <c r="I7" i="1"/>
  <c r="J7" i="1"/>
  <c r="L7" i="1"/>
  <c r="M7" i="1"/>
  <c r="O7" i="1"/>
  <c r="I8" i="1"/>
  <c r="J8" i="1"/>
  <c r="L8" i="1"/>
  <c r="M8" i="1"/>
  <c r="O8" i="1"/>
  <c r="I43" i="1"/>
  <c r="J43" i="1"/>
  <c r="L43" i="1"/>
  <c r="M43" i="1"/>
  <c r="O43" i="1"/>
  <c r="I21" i="1"/>
  <c r="J21" i="1"/>
  <c r="L21" i="1"/>
  <c r="M21" i="1"/>
  <c r="O21" i="1"/>
  <c r="I9" i="1"/>
  <c r="J9" i="1"/>
  <c r="L9" i="1"/>
  <c r="M9" i="1"/>
  <c r="O9" i="1"/>
  <c r="I10" i="1"/>
  <c r="J10" i="1"/>
  <c r="L10" i="1"/>
  <c r="M10" i="1"/>
  <c r="O10" i="1"/>
  <c r="I45" i="1"/>
  <c r="J45" i="1"/>
  <c r="L45" i="1"/>
  <c r="M45" i="1"/>
  <c r="O45" i="1"/>
  <c r="I30" i="1"/>
  <c r="J30" i="1"/>
  <c r="L30" i="1"/>
  <c r="M30" i="1"/>
  <c r="O30" i="1"/>
  <c r="I35" i="1"/>
  <c r="J35" i="1"/>
  <c r="L35" i="1"/>
  <c r="M35" i="1"/>
  <c r="O35" i="1"/>
  <c r="I27" i="1"/>
  <c r="J27" i="1"/>
  <c r="L27" i="1"/>
  <c r="M27" i="1"/>
  <c r="O27" i="1"/>
  <c r="I28" i="1"/>
  <c r="J28" i="1"/>
  <c r="L28" i="1"/>
  <c r="M28" i="1"/>
  <c r="O28" i="1"/>
  <c r="I36" i="1"/>
  <c r="J36" i="1"/>
  <c r="L36" i="1"/>
  <c r="M36" i="1"/>
  <c r="O36" i="1"/>
  <c r="I37" i="1"/>
  <c r="J37" i="1"/>
  <c r="L37" i="1"/>
  <c r="M37" i="1"/>
  <c r="O37" i="1"/>
  <c r="I11" i="1"/>
  <c r="J11" i="1"/>
  <c r="L11" i="1"/>
  <c r="M11" i="1"/>
  <c r="O11" i="1"/>
  <c r="I14" i="1"/>
  <c r="J14" i="1"/>
  <c r="L14" i="1"/>
  <c r="M14" i="1"/>
  <c r="O14" i="1"/>
  <c r="I12" i="1"/>
  <c r="J12" i="1"/>
  <c r="L12" i="1"/>
  <c r="M12" i="1"/>
  <c r="O12" i="1"/>
  <c r="I13" i="1"/>
  <c r="J13" i="1"/>
  <c r="L13" i="1"/>
  <c r="M13" i="1"/>
  <c r="O13" i="1"/>
  <c r="I15" i="1"/>
  <c r="J15" i="1"/>
  <c r="L15" i="1"/>
  <c r="M15" i="1"/>
  <c r="O15" i="1"/>
  <c r="I16" i="1"/>
  <c r="J16" i="1"/>
  <c r="L16" i="1"/>
  <c r="M16" i="1"/>
  <c r="O16" i="1"/>
  <c r="I26" i="1"/>
  <c r="J26" i="1"/>
  <c r="L26" i="1"/>
  <c r="M26" i="1"/>
  <c r="O26" i="1"/>
  <c r="I41" i="1"/>
  <c r="J41" i="1"/>
  <c r="L41" i="1"/>
  <c r="M41" i="1"/>
  <c r="O41" i="1"/>
  <c r="I17" i="1"/>
  <c r="J17" i="1"/>
  <c r="L17" i="1"/>
  <c r="M17" i="1"/>
  <c r="O17" i="1"/>
  <c r="I38" i="1"/>
  <c r="J38" i="1"/>
  <c r="L38" i="1"/>
  <c r="M38" i="1"/>
  <c r="O38" i="1"/>
  <c r="I18" i="1"/>
  <c r="J18" i="1"/>
  <c r="L18" i="1"/>
  <c r="M18" i="1"/>
  <c r="O18" i="1"/>
  <c r="I23" i="1"/>
  <c r="J23" i="1"/>
  <c r="L23" i="1"/>
  <c r="M23" i="1"/>
  <c r="O23" i="1"/>
  <c r="I29" i="1"/>
  <c r="J29" i="1"/>
  <c r="L29" i="1"/>
  <c r="M29" i="1"/>
  <c r="O29" i="1"/>
  <c r="I31" i="1"/>
  <c r="J31" i="1"/>
  <c r="L31" i="1"/>
  <c r="M31" i="1"/>
  <c r="O31" i="1"/>
  <c r="I24" i="1"/>
  <c r="J24" i="1"/>
  <c r="L24" i="1"/>
  <c r="M24" i="1"/>
  <c r="O24" i="1"/>
  <c r="I25" i="1"/>
  <c r="J25" i="1"/>
  <c r="L25" i="1"/>
  <c r="M25" i="1"/>
  <c r="O25" i="1"/>
  <c r="I32" i="1"/>
  <c r="J32" i="1"/>
  <c r="L32" i="1"/>
  <c r="M32" i="1"/>
  <c r="O32" i="1"/>
  <c r="I19" i="1"/>
  <c r="J19" i="1"/>
  <c r="L19" i="1"/>
  <c r="M19" i="1"/>
  <c r="O19" i="1"/>
  <c r="I39" i="1"/>
  <c r="J39" i="1"/>
  <c r="L39" i="1"/>
  <c r="M39" i="1"/>
  <c r="O39" i="1"/>
  <c r="I33" i="1"/>
  <c r="J33" i="1"/>
  <c r="L33" i="1"/>
  <c r="M33" i="1"/>
  <c r="O33" i="1"/>
  <c r="I40" i="1"/>
  <c r="J40" i="1"/>
  <c r="L40" i="1"/>
  <c r="M40" i="1"/>
  <c r="O40" i="1"/>
  <c r="I44" i="1"/>
  <c r="J44" i="1"/>
  <c r="L44" i="1"/>
  <c r="M44" i="1"/>
  <c r="O44" i="1"/>
  <c r="I22" i="1"/>
  <c r="J22" i="1"/>
  <c r="L22" i="1"/>
  <c r="M22" i="1"/>
  <c r="O22" i="1"/>
  <c r="I42" i="1"/>
  <c r="J42" i="1"/>
  <c r="L42" i="1"/>
  <c r="M42" i="1"/>
  <c r="O42" i="1"/>
  <c r="I20" i="1"/>
  <c r="J20" i="1"/>
  <c r="L20" i="1"/>
  <c r="M20" i="1"/>
  <c r="O20" i="1"/>
  <c r="I34" i="1"/>
  <c r="J34" i="1"/>
  <c r="L34" i="1"/>
  <c r="M34" i="1"/>
  <c r="O34" i="1"/>
  <c r="AN8" i="1" l="1"/>
  <c r="AN43" i="1"/>
  <c r="AN9" i="1"/>
  <c r="AN45" i="1"/>
  <c r="AN30" i="1"/>
  <c r="AN35" i="1"/>
  <c r="AN27" i="1"/>
  <c r="AN28" i="1"/>
  <c r="AN37" i="1"/>
  <c r="AN11" i="1"/>
  <c r="AN12" i="1"/>
  <c r="AN13" i="1"/>
  <c r="AN14" i="1"/>
  <c r="AN16" i="1"/>
  <c r="AN26" i="1"/>
  <c r="AN41" i="1"/>
  <c r="AN17" i="1"/>
  <c r="AN38" i="1"/>
  <c r="AN18" i="1"/>
  <c r="AN23" i="1"/>
  <c r="AN29" i="1"/>
  <c r="AN31" i="1"/>
  <c r="AN24" i="1"/>
  <c r="AN25" i="1"/>
  <c r="AN32" i="1"/>
  <c r="AN19" i="1"/>
  <c r="AN39" i="1"/>
  <c r="AN33" i="1"/>
  <c r="AN40" i="1"/>
  <c r="AN44" i="1"/>
  <c r="AN22" i="1"/>
  <c r="AN42" i="1"/>
  <c r="AN20" i="1"/>
  <c r="AN34" i="1"/>
  <c r="AN15" i="1"/>
  <c r="AN10" i="1"/>
  <c r="AN36" i="1"/>
  <c r="AN6" i="1"/>
  <c r="AN7" i="1"/>
  <c r="AN21" i="1"/>
  <c r="AE7" i="1"/>
  <c r="AE8" i="1"/>
  <c r="AE43" i="1"/>
  <c r="AE21" i="1"/>
  <c r="AE9" i="1"/>
  <c r="AE10" i="1"/>
  <c r="AE45" i="1"/>
  <c r="AE30" i="1"/>
  <c r="AE35" i="1"/>
  <c r="AE27" i="1"/>
  <c r="AE28" i="1"/>
  <c r="AE36" i="1"/>
  <c r="AE37" i="1"/>
  <c r="AE11" i="1"/>
  <c r="AE12" i="1"/>
  <c r="AE13" i="1"/>
  <c r="AE14" i="1"/>
  <c r="AE15" i="1"/>
  <c r="AE16" i="1"/>
  <c r="AE26" i="1"/>
  <c r="AE41" i="1"/>
  <c r="AE17" i="1"/>
  <c r="AE38" i="1"/>
  <c r="AE18" i="1"/>
  <c r="AE23" i="1"/>
  <c r="AE29" i="1"/>
  <c r="AE31" i="1"/>
  <c r="AE24" i="1"/>
  <c r="AE25" i="1"/>
  <c r="AE32" i="1"/>
  <c r="AE19" i="1"/>
  <c r="AE39" i="1"/>
  <c r="AE33" i="1"/>
  <c r="AE40" i="1"/>
  <c r="AE44" i="1"/>
  <c r="AE22" i="1"/>
  <c r="AE42" i="1"/>
  <c r="AE20" i="1"/>
  <c r="AE34" i="1"/>
  <c r="AE6" i="1"/>
  <c r="AB34" i="1" l="1"/>
  <c r="AA34" i="1"/>
  <c r="AB20" i="1"/>
  <c r="AA20" i="1"/>
  <c r="AB42" i="1"/>
  <c r="AA42" i="1"/>
  <c r="AB22" i="1"/>
  <c r="AA22" i="1"/>
  <c r="AB44" i="1"/>
  <c r="AA44" i="1"/>
  <c r="AB40" i="1"/>
  <c r="AA40" i="1"/>
  <c r="AB33" i="1"/>
  <c r="AA33" i="1"/>
  <c r="AB39" i="1"/>
  <c r="AA39" i="1"/>
  <c r="AB19" i="1"/>
  <c r="AA19" i="1"/>
  <c r="AB32" i="1"/>
  <c r="AA32" i="1"/>
  <c r="AB25" i="1"/>
  <c r="AA25" i="1"/>
  <c r="AB24" i="1"/>
  <c r="AA24" i="1"/>
  <c r="AB31" i="1"/>
  <c r="AA31" i="1"/>
  <c r="AB29" i="1"/>
  <c r="AA29" i="1"/>
  <c r="AB23" i="1"/>
  <c r="AA23" i="1"/>
  <c r="AB18" i="1"/>
  <c r="AA18" i="1"/>
  <c r="AB38" i="1"/>
  <c r="AA38" i="1"/>
  <c r="AB17" i="1"/>
  <c r="AA17" i="1"/>
  <c r="AB41" i="1"/>
  <c r="AA41" i="1"/>
  <c r="AB26" i="1"/>
  <c r="AA26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37" i="1"/>
  <c r="AA37" i="1"/>
  <c r="AB36" i="1"/>
  <c r="AA36" i="1"/>
  <c r="AB28" i="1"/>
  <c r="AA28" i="1"/>
  <c r="AB27" i="1"/>
  <c r="AA27" i="1"/>
  <c r="AB35" i="1"/>
  <c r="AA35" i="1"/>
  <c r="AB30" i="1"/>
  <c r="AA30" i="1"/>
  <c r="AB45" i="1"/>
  <c r="AA45" i="1"/>
  <c r="AB10" i="1"/>
  <c r="AA10" i="1"/>
  <c r="AB9" i="1"/>
  <c r="AA9" i="1"/>
  <c r="AB21" i="1"/>
  <c r="AA21" i="1"/>
  <c r="AB43" i="1"/>
  <c r="AA43" i="1"/>
  <c r="AB8" i="1"/>
  <c r="AA8" i="1"/>
  <c r="AB7" i="1"/>
  <c r="AA7" i="1"/>
  <c r="AB6" i="1"/>
  <c r="AA6" i="1"/>
  <c r="Y34" i="1"/>
  <c r="X34" i="1"/>
  <c r="Y20" i="1"/>
  <c r="X20" i="1"/>
  <c r="Y42" i="1"/>
  <c r="X42" i="1"/>
  <c r="Y22" i="1"/>
  <c r="X22" i="1"/>
  <c r="Y44" i="1"/>
  <c r="X44" i="1"/>
  <c r="Y40" i="1"/>
  <c r="X40" i="1"/>
  <c r="Y33" i="1"/>
  <c r="X33" i="1"/>
  <c r="Y39" i="1"/>
  <c r="X39" i="1"/>
  <c r="Y19" i="1"/>
  <c r="X19" i="1"/>
  <c r="Y32" i="1"/>
  <c r="X32" i="1"/>
  <c r="Y25" i="1"/>
  <c r="X25" i="1"/>
  <c r="Y24" i="1"/>
  <c r="X24" i="1"/>
  <c r="Y31" i="1"/>
  <c r="X31" i="1"/>
  <c r="Y29" i="1"/>
  <c r="X29" i="1"/>
  <c r="Y23" i="1"/>
  <c r="X23" i="1"/>
  <c r="Y18" i="1"/>
  <c r="X18" i="1"/>
  <c r="Y38" i="1"/>
  <c r="X38" i="1"/>
  <c r="Y17" i="1"/>
  <c r="X17" i="1"/>
  <c r="Y41" i="1"/>
  <c r="X41" i="1"/>
  <c r="Y26" i="1"/>
  <c r="X26" i="1"/>
  <c r="Y16" i="1"/>
  <c r="X16" i="1"/>
  <c r="Y15" i="1"/>
  <c r="X15" i="1"/>
  <c r="Y14" i="1"/>
  <c r="X14" i="1"/>
  <c r="Y13" i="1"/>
  <c r="X13" i="1"/>
  <c r="Y12" i="1"/>
  <c r="X12" i="1"/>
  <c r="Y11" i="1"/>
  <c r="X11" i="1"/>
  <c r="Y37" i="1"/>
  <c r="X37" i="1"/>
  <c r="Y36" i="1"/>
  <c r="X36" i="1"/>
  <c r="Y28" i="1"/>
  <c r="X28" i="1"/>
  <c r="Y27" i="1"/>
  <c r="X27" i="1"/>
  <c r="Y35" i="1"/>
  <c r="X35" i="1"/>
  <c r="Y30" i="1"/>
  <c r="X30" i="1"/>
  <c r="Y45" i="1"/>
  <c r="X45" i="1"/>
  <c r="Y10" i="1"/>
  <c r="X10" i="1"/>
  <c r="Y9" i="1"/>
  <c r="X9" i="1"/>
  <c r="Y21" i="1"/>
  <c r="X21" i="1"/>
  <c r="Y43" i="1"/>
  <c r="X43" i="1"/>
  <c r="Y8" i="1"/>
  <c r="X8" i="1"/>
  <c r="Y7" i="1"/>
  <c r="X7" i="1"/>
  <c r="Y6" i="1"/>
  <c r="X6" i="1"/>
  <c r="V34" i="1"/>
  <c r="U34" i="1"/>
  <c r="V20" i="1"/>
  <c r="U20" i="1"/>
  <c r="V42" i="1"/>
  <c r="U42" i="1"/>
  <c r="V22" i="1"/>
  <c r="U22" i="1"/>
  <c r="V44" i="1"/>
  <c r="U44" i="1"/>
  <c r="V40" i="1"/>
  <c r="U40" i="1"/>
  <c r="V33" i="1"/>
  <c r="U33" i="1"/>
  <c r="V39" i="1"/>
  <c r="U39" i="1"/>
  <c r="V19" i="1"/>
  <c r="U19" i="1"/>
  <c r="V32" i="1"/>
  <c r="U32" i="1"/>
  <c r="V25" i="1"/>
  <c r="U25" i="1"/>
  <c r="V24" i="1"/>
  <c r="U24" i="1"/>
  <c r="V31" i="1"/>
  <c r="U31" i="1"/>
  <c r="V29" i="1"/>
  <c r="U29" i="1"/>
  <c r="V23" i="1"/>
  <c r="U23" i="1"/>
  <c r="V18" i="1"/>
  <c r="U18" i="1"/>
  <c r="V38" i="1"/>
  <c r="U38" i="1"/>
  <c r="V17" i="1"/>
  <c r="U17" i="1"/>
  <c r="V41" i="1"/>
  <c r="U41" i="1"/>
  <c r="V26" i="1"/>
  <c r="U26" i="1"/>
  <c r="V16" i="1"/>
  <c r="U16" i="1"/>
  <c r="V15" i="1"/>
  <c r="U15" i="1"/>
  <c r="V14" i="1"/>
  <c r="U14" i="1"/>
  <c r="V13" i="1"/>
  <c r="U13" i="1"/>
  <c r="V12" i="1"/>
  <c r="U12" i="1"/>
  <c r="V11" i="1"/>
  <c r="U11" i="1"/>
  <c r="V37" i="1"/>
  <c r="U37" i="1"/>
  <c r="V36" i="1"/>
  <c r="U36" i="1"/>
  <c r="V28" i="1"/>
  <c r="U28" i="1"/>
  <c r="V27" i="1"/>
  <c r="U27" i="1"/>
  <c r="V35" i="1"/>
  <c r="U35" i="1"/>
  <c r="V30" i="1"/>
  <c r="U30" i="1"/>
  <c r="V45" i="1"/>
  <c r="U45" i="1"/>
  <c r="V10" i="1"/>
  <c r="U10" i="1"/>
  <c r="V9" i="1"/>
  <c r="U9" i="1"/>
  <c r="V21" i="1"/>
  <c r="U21" i="1"/>
  <c r="V43" i="1"/>
  <c r="U43" i="1"/>
  <c r="V8" i="1"/>
  <c r="U8" i="1"/>
  <c r="V7" i="1"/>
  <c r="U7" i="1"/>
  <c r="V6" i="1"/>
  <c r="U6" i="1"/>
  <c r="S34" i="1"/>
  <c r="R34" i="1"/>
  <c r="S20" i="1"/>
  <c r="R20" i="1"/>
  <c r="S42" i="1"/>
  <c r="R42" i="1"/>
  <c r="S22" i="1"/>
  <c r="R22" i="1"/>
  <c r="S44" i="1"/>
  <c r="R44" i="1"/>
  <c r="S40" i="1"/>
  <c r="R40" i="1"/>
  <c r="S33" i="1"/>
  <c r="R33" i="1"/>
  <c r="S39" i="1"/>
  <c r="R39" i="1"/>
  <c r="S19" i="1"/>
  <c r="R19" i="1"/>
  <c r="S32" i="1"/>
  <c r="R32" i="1"/>
  <c r="S25" i="1"/>
  <c r="R25" i="1"/>
  <c r="AH25" i="1" s="1"/>
  <c r="S24" i="1"/>
  <c r="R24" i="1"/>
  <c r="S31" i="1"/>
  <c r="R31" i="1"/>
  <c r="S29" i="1"/>
  <c r="R29" i="1"/>
  <c r="S23" i="1"/>
  <c r="R23" i="1"/>
  <c r="S18" i="1"/>
  <c r="R18" i="1"/>
  <c r="S38" i="1"/>
  <c r="R38" i="1"/>
  <c r="S17" i="1"/>
  <c r="R17" i="1"/>
  <c r="S41" i="1"/>
  <c r="R41" i="1"/>
  <c r="S26" i="1"/>
  <c r="R26" i="1"/>
  <c r="S16" i="1"/>
  <c r="R16" i="1"/>
  <c r="S15" i="1"/>
  <c r="R15" i="1"/>
  <c r="S14" i="1"/>
  <c r="R14" i="1"/>
  <c r="S13" i="1"/>
  <c r="R13" i="1"/>
  <c r="S12" i="1"/>
  <c r="R12" i="1"/>
  <c r="S11" i="1"/>
  <c r="R11" i="1"/>
  <c r="S37" i="1"/>
  <c r="R37" i="1"/>
  <c r="S36" i="1"/>
  <c r="R36" i="1"/>
  <c r="S28" i="1"/>
  <c r="R28" i="1"/>
  <c r="S27" i="1"/>
  <c r="R27" i="1"/>
  <c r="S35" i="1"/>
  <c r="R35" i="1"/>
  <c r="S30" i="1"/>
  <c r="R30" i="1"/>
  <c r="S45" i="1"/>
  <c r="R45" i="1"/>
  <c r="S10" i="1"/>
  <c r="R10" i="1"/>
  <c r="S9" i="1"/>
  <c r="R9" i="1"/>
  <c r="S21" i="1"/>
  <c r="R21" i="1"/>
  <c r="S43" i="1"/>
  <c r="R43" i="1"/>
  <c r="S8" i="1"/>
  <c r="R8" i="1"/>
  <c r="S7" i="1"/>
  <c r="R7" i="1"/>
  <c r="S6" i="1"/>
  <c r="R6" i="1"/>
  <c r="P34" i="1"/>
  <c r="P20" i="1"/>
  <c r="P42" i="1"/>
  <c r="P22" i="1"/>
  <c r="AG22" i="1" s="1"/>
  <c r="P44" i="1"/>
  <c r="P40" i="1"/>
  <c r="P33" i="1"/>
  <c r="P39" i="1"/>
  <c r="P19" i="1"/>
  <c r="P32" i="1"/>
  <c r="P25" i="1"/>
  <c r="P24" i="1"/>
  <c r="P31" i="1"/>
  <c r="AG31" i="1" s="1"/>
  <c r="P29" i="1"/>
  <c r="P23" i="1"/>
  <c r="P18" i="1"/>
  <c r="AG18" i="1" s="1"/>
  <c r="P38" i="1"/>
  <c r="P17" i="1"/>
  <c r="P41" i="1"/>
  <c r="P26" i="1"/>
  <c r="P16" i="1"/>
  <c r="P15" i="1"/>
  <c r="P14" i="1"/>
  <c r="P13" i="1"/>
  <c r="P12" i="1"/>
  <c r="P11" i="1"/>
  <c r="P37" i="1"/>
  <c r="AG37" i="1" s="1"/>
  <c r="P36" i="1"/>
  <c r="P28" i="1"/>
  <c r="P27" i="1"/>
  <c r="P35" i="1"/>
  <c r="P30" i="1"/>
  <c r="P45" i="1"/>
  <c r="P10" i="1"/>
  <c r="P9" i="1"/>
  <c r="P21" i="1"/>
  <c r="P43" i="1"/>
  <c r="P8" i="1"/>
  <c r="P7" i="1"/>
  <c r="AG7" i="1" s="1"/>
  <c r="P6" i="1"/>
  <c r="AH23" i="1" l="1"/>
  <c r="AH42" i="1"/>
  <c r="AH16" i="1"/>
  <c r="AH45" i="1"/>
  <c r="AG23" i="1"/>
  <c r="AG24" i="1"/>
  <c r="AH32" i="1"/>
  <c r="AG13" i="1"/>
  <c r="AG15" i="1"/>
  <c r="AO15" i="1" s="1"/>
  <c r="AH8" i="1"/>
  <c r="AR8" i="1" s="1"/>
  <c r="AH11" i="1"/>
  <c r="AR11" i="1" s="1"/>
  <c r="AH26" i="1"/>
  <c r="AR26" i="1" s="1"/>
  <c r="AH20" i="1"/>
  <c r="AR20" i="1" s="1"/>
  <c r="AG35" i="1"/>
  <c r="AO35" i="1" s="1"/>
  <c r="AG27" i="1"/>
  <c r="AO27" i="1" s="1"/>
  <c r="AG40" i="1"/>
  <c r="AO40" i="1" s="1"/>
  <c r="AG44" i="1"/>
  <c r="AG30" i="1"/>
  <c r="AO30" i="1" s="1"/>
  <c r="AG12" i="1"/>
  <c r="AG29" i="1"/>
  <c r="AO29" i="1" s="1"/>
  <c r="AH21" i="1"/>
  <c r="AR21" i="1" s="1"/>
  <c r="AH29" i="1"/>
  <c r="AR29" i="1" s="1"/>
  <c r="AH34" i="1"/>
  <c r="AR34" i="1" s="1"/>
  <c r="AH19" i="1"/>
  <c r="AR19" i="1" s="1"/>
  <c r="AG16" i="1"/>
  <c r="AO16" i="1" s="1"/>
  <c r="AG25" i="1"/>
  <c r="AO25" i="1" s="1"/>
  <c r="AG42" i="1"/>
  <c r="AO42" i="1" s="1"/>
  <c r="AG6" i="1"/>
  <c r="AO6" i="1" s="1"/>
  <c r="AG8" i="1"/>
  <c r="AO8" i="1" s="1"/>
  <c r="AG20" i="1"/>
  <c r="AO20" i="1" s="1"/>
  <c r="AH9" i="1"/>
  <c r="AH35" i="1"/>
  <c r="AR35" i="1" s="1"/>
  <c r="AH28" i="1"/>
  <c r="AR28" i="1" s="1"/>
  <c r="AH13" i="1"/>
  <c r="AR13" i="1" s="1"/>
  <c r="AH17" i="1"/>
  <c r="AH31" i="1"/>
  <c r="AR31" i="1" s="1"/>
  <c r="AH39" i="1"/>
  <c r="AR39" i="1" s="1"/>
  <c r="AH44" i="1"/>
  <c r="AR44" i="1" s="1"/>
  <c r="AG14" i="1"/>
  <c r="AO14" i="1" s="1"/>
  <c r="AH30" i="1"/>
  <c r="AR30" i="1" s="1"/>
  <c r="AG26" i="1"/>
  <c r="AO26" i="1" s="1"/>
  <c r="AG21" i="1"/>
  <c r="AO21" i="1" s="1"/>
  <c r="AG41" i="1"/>
  <c r="AO41" i="1" s="1"/>
  <c r="AG19" i="1"/>
  <c r="AO19" i="1" s="1"/>
  <c r="AG34" i="1"/>
  <c r="AO34" i="1" s="1"/>
  <c r="AH12" i="1"/>
  <c r="AR12" i="1" s="1"/>
  <c r="AG32" i="1"/>
  <c r="AO32" i="1" s="1"/>
  <c r="AG9" i="1"/>
  <c r="AO9" i="1" s="1"/>
  <c r="AG28" i="1"/>
  <c r="AO28" i="1" s="1"/>
  <c r="AG17" i="1"/>
  <c r="AO17" i="1" s="1"/>
  <c r="AG39" i="1"/>
  <c r="AO39" i="1" s="1"/>
  <c r="AH10" i="1"/>
  <c r="AR10" i="1" s="1"/>
  <c r="AH36" i="1"/>
  <c r="AR36" i="1" s="1"/>
  <c r="AH14" i="1"/>
  <c r="AR14" i="1" s="1"/>
  <c r="AH38" i="1"/>
  <c r="AR38" i="1" s="1"/>
  <c r="AH33" i="1"/>
  <c r="AR33" i="1" s="1"/>
  <c r="AH22" i="1"/>
  <c r="AR22" i="1" s="1"/>
  <c r="AH41" i="1"/>
  <c r="AR41" i="1" s="1"/>
  <c r="AG43" i="1"/>
  <c r="AO43" i="1" s="1"/>
  <c r="AG10" i="1"/>
  <c r="AO10" i="1" s="1"/>
  <c r="AG36" i="1"/>
  <c r="AO36" i="1" s="1"/>
  <c r="AG38" i="1"/>
  <c r="AO38" i="1" s="1"/>
  <c r="AG33" i="1"/>
  <c r="AO33" i="1" s="1"/>
  <c r="AH43" i="1"/>
  <c r="AR43" i="1" s="1"/>
  <c r="AH7" i="1"/>
  <c r="AR7" i="1" s="1"/>
  <c r="AH27" i="1"/>
  <c r="AR27" i="1" s="1"/>
  <c r="AH37" i="1"/>
  <c r="AR37" i="1" s="1"/>
  <c r="AH15" i="1"/>
  <c r="AR15" i="1" s="1"/>
  <c r="AH18" i="1"/>
  <c r="AR18" i="1" s="1"/>
  <c r="AH24" i="1"/>
  <c r="AH40" i="1"/>
  <c r="AR40" i="1" s="1"/>
  <c r="AG45" i="1"/>
  <c r="AO45" i="1" s="1"/>
  <c r="AG11" i="1"/>
  <c r="AO11" i="1" s="1"/>
  <c r="AI38" i="1"/>
  <c r="AS38" i="1" s="1"/>
  <c r="AI33" i="1"/>
  <c r="AS33" i="1" s="1"/>
  <c r="AI28" i="1"/>
  <c r="AS28" i="1" s="1"/>
  <c r="AO37" i="1"/>
  <c r="AI37" i="1"/>
  <c r="AS37" i="1" s="1"/>
  <c r="AI45" i="1"/>
  <c r="AI40" i="1"/>
  <c r="AS40" i="1" s="1"/>
  <c r="AI11" i="1"/>
  <c r="AS11" i="1" s="1"/>
  <c r="AI23" i="1"/>
  <c r="AS23" i="1" s="1"/>
  <c r="AI17" i="1"/>
  <c r="AS17" i="1" s="1"/>
  <c r="AO18" i="1"/>
  <c r="AI18" i="1"/>
  <c r="AS18" i="1" s="1"/>
  <c r="AI29" i="1"/>
  <c r="AS29" i="1" s="1"/>
  <c r="AI36" i="1"/>
  <c r="AS36" i="1" s="1"/>
  <c r="AI35" i="1"/>
  <c r="AS35" i="1" s="1"/>
  <c r="AO13" i="1"/>
  <c r="AI13" i="1"/>
  <c r="AS13" i="1" s="1"/>
  <c r="AI31" i="1"/>
  <c r="AS31" i="1" s="1"/>
  <c r="AI44" i="1"/>
  <c r="AS44" i="1" s="1"/>
  <c r="AI39" i="1"/>
  <c r="AS39" i="1" s="1"/>
  <c r="AI14" i="1"/>
  <c r="AS14" i="1" s="1"/>
  <c r="AI22" i="1"/>
  <c r="AS22" i="1" s="1"/>
  <c r="AI12" i="1"/>
  <c r="AS12" i="1" s="1"/>
  <c r="AO12" i="1"/>
  <c r="AI15" i="1"/>
  <c r="AS15" i="1" s="1"/>
  <c r="AI16" i="1"/>
  <c r="AS16" i="1" s="1"/>
  <c r="AI25" i="1"/>
  <c r="AS25" i="1" s="1"/>
  <c r="AI42" i="1"/>
  <c r="AS42" i="1" s="1"/>
  <c r="AI9" i="1"/>
  <c r="AS9" i="1" s="1"/>
  <c r="AI10" i="1"/>
  <c r="AS10" i="1" s="1"/>
  <c r="AI7" i="1"/>
  <c r="AS7" i="1" s="1"/>
  <c r="AI27" i="1"/>
  <c r="AS27" i="1" s="1"/>
  <c r="AI43" i="1"/>
  <c r="AS43" i="1" s="1"/>
  <c r="AI26" i="1"/>
  <c r="AS26" i="1" s="1"/>
  <c r="AI32" i="1"/>
  <c r="AS32" i="1" s="1"/>
  <c r="AI20" i="1"/>
  <c r="AS20" i="1" s="1"/>
  <c r="AI30" i="1"/>
  <c r="AS30" i="1" s="1"/>
  <c r="AI8" i="1"/>
  <c r="AS8" i="1" s="1"/>
  <c r="AO24" i="1"/>
  <c r="AI24" i="1"/>
  <c r="AS24" i="1" s="1"/>
  <c r="AI21" i="1"/>
  <c r="AS21" i="1" s="1"/>
  <c r="AI41" i="1"/>
  <c r="AS41" i="1" s="1"/>
  <c r="AI19" i="1"/>
  <c r="AS19" i="1" s="1"/>
  <c r="AI34" i="1"/>
  <c r="AS34" i="1" s="1"/>
  <c r="AO7" i="1"/>
  <c r="AO22" i="1"/>
  <c r="AO23" i="1"/>
  <c r="AO44" i="1"/>
  <c r="AO31" i="1"/>
  <c r="AR42" i="1"/>
  <c r="AR25" i="1"/>
  <c r="AR16" i="1"/>
  <c r="AS45" i="1"/>
  <c r="AR17" i="1"/>
  <c r="AR32" i="1"/>
  <c r="AR9" i="1"/>
  <c r="AI6" i="1"/>
  <c r="AS6" i="1" s="1"/>
  <c r="AH6" i="1"/>
  <c r="AR6" i="1" s="1"/>
  <c r="AR23" i="1"/>
  <c r="AR45" i="1"/>
  <c r="AR24" i="1"/>
</calcChain>
</file>

<file path=xl/sharedStrings.xml><?xml version="1.0" encoding="utf-8"?>
<sst xmlns="http://schemas.openxmlformats.org/spreadsheetml/2006/main" count="644" uniqueCount="313">
  <si>
    <t>N°</t>
  </si>
  <si>
    <t>COD</t>
  </si>
  <si>
    <t>DNI</t>
  </si>
  <si>
    <t>AP. PATERNO</t>
  </si>
  <si>
    <t>AP. MATERNO</t>
  </si>
  <si>
    <t>NOMBRES</t>
  </si>
  <si>
    <t>APELLIDOS Y NOMBRES</t>
  </si>
  <si>
    <t>60%</t>
  </si>
  <si>
    <t>100%</t>
  </si>
  <si>
    <t>Dias. Desc.</t>
  </si>
  <si>
    <t>OBSERVACION</t>
  </si>
  <si>
    <t>OBSERVACION 2</t>
  </si>
  <si>
    <t>SMONT &amp; ARAGON</t>
  </si>
  <si>
    <t>dom</t>
  </si>
  <si>
    <t>lun</t>
  </si>
  <si>
    <t>mar</t>
  </si>
  <si>
    <t>mié</t>
  </si>
  <si>
    <t>jue</t>
  </si>
  <si>
    <t>vie</t>
  </si>
  <si>
    <t>sáb</t>
  </si>
  <si>
    <t>HORAS EXTRAS</t>
  </si>
  <si>
    <t>S&amp;A0002</t>
  </si>
  <si>
    <t>41768393</t>
  </si>
  <si>
    <t>ANGULO</t>
  </si>
  <si>
    <t>TIMANA</t>
  </si>
  <si>
    <t>JAIME</t>
  </si>
  <si>
    <t>FALTA</t>
  </si>
  <si>
    <t>AN+1</t>
  </si>
  <si>
    <t>AN</t>
  </si>
  <si>
    <t>PERMISO</t>
  </si>
  <si>
    <t>S&amp;A0004</t>
  </si>
  <si>
    <t xml:space="preserve"> 19323400</t>
  </si>
  <si>
    <t>BENAVIDES</t>
  </si>
  <si>
    <t>QUIROZ</t>
  </si>
  <si>
    <t>SEGUNDO LORENZO</t>
  </si>
  <si>
    <t>AD+3</t>
  </si>
  <si>
    <t>AD+4</t>
  </si>
  <si>
    <t>AD+5</t>
  </si>
  <si>
    <t>AD+6</t>
  </si>
  <si>
    <t>AD+8.5</t>
  </si>
  <si>
    <t>AD+7</t>
  </si>
  <si>
    <t>AD</t>
  </si>
  <si>
    <t>LAP</t>
  </si>
  <si>
    <t>S&amp;A0005</t>
  </si>
  <si>
    <t xml:space="preserve"> 71606948</t>
  </si>
  <si>
    <t>BRIONES</t>
  </si>
  <si>
    <t>FIGUEROA</t>
  </si>
  <si>
    <t>JULIO</t>
  </si>
  <si>
    <t>AD+6.5</t>
  </si>
  <si>
    <t>S&amp;A0161</t>
  </si>
  <si>
    <t>09481526</t>
  </si>
  <si>
    <t>CALDERON</t>
  </si>
  <si>
    <t>LLUMPOR</t>
  </si>
  <si>
    <t>ALEX HORLDER</t>
  </si>
  <si>
    <t>AD+1</t>
  </si>
  <si>
    <t>AN+2</t>
  </si>
  <si>
    <t>AN+3</t>
  </si>
  <si>
    <t>AD+0.5</t>
  </si>
  <si>
    <t>D</t>
  </si>
  <si>
    <t>ALMACEN</t>
  </si>
  <si>
    <t>S&amp;A0027</t>
  </si>
  <si>
    <t xml:space="preserve"> 75781652</t>
  </si>
  <si>
    <t>CASTILLO</t>
  </si>
  <si>
    <t>CORNEJO</t>
  </si>
  <si>
    <t>ERICK ALEXIS</t>
  </si>
  <si>
    <t>AD+4.5</t>
  </si>
  <si>
    <t>AD+5.5</t>
  </si>
  <si>
    <t>S&amp;A0006</t>
  </si>
  <si>
    <t xml:space="preserve"> 20738659</t>
  </si>
  <si>
    <t>CERRUTTI</t>
  </si>
  <si>
    <t>RAMOS</t>
  </si>
  <si>
    <t>LUIS ALEXANDER</t>
  </si>
  <si>
    <t>S&amp;A0008</t>
  </si>
  <si>
    <t xml:space="preserve"> 45383357</t>
  </si>
  <si>
    <t>CHAVEZ</t>
  </si>
  <si>
    <t>NAVARRO</t>
  </si>
  <si>
    <t>NICK MALDON</t>
  </si>
  <si>
    <t>AD+3.5</t>
  </si>
  <si>
    <t>S&amp;A0172</t>
  </si>
  <si>
    <t>10376369</t>
  </si>
  <si>
    <t>COLLAS</t>
  </si>
  <si>
    <t>JARA</t>
  </si>
  <si>
    <t>SEGUNDO DEMETRIO</t>
  </si>
  <si>
    <t>DESCANSO MEDICO</t>
  </si>
  <si>
    <t>CONDORI</t>
  </si>
  <si>
    <t>AD+2</t>
  </si>
  <si>
    <t>S&amp;A0110</t>
  </si>
  <si>
    <t>46811961</t>
  </si>
  <si>
    <t>CUMAPA</t>
  </si>
  <si>
    <t>FASABI</t>
  </si>
  <si>
    <t>ENARTE</t>
  </si>
  <si>
    <t>S&amp;A0119</t>
  </si>
  <si>
    <t>48214900</t>
  </si>
  <si>
    <t>JOSE</t>
  </si>
  <si>
    <t>ORTIZ</t>
  </si>
  <si>
    <t>S&amp;A0097</t>
  </si>
  <si>
    <t>48234978</t>
  </si>
  <si>
    <t>SANTOS WILSON</t>
  </si>
  <si>
    <t>FLORES</t>
  </si>
  <si>
    <t>QUISPE</t>
  </si>
  <si>
    <t>GARCIA</t>
  </si>
  <si>
    <t>CESAR</t>
  </si>
  <si>
    <t>S&amp;A0103</t>
  </si>
  <si>
    <t>40639261</t>
  </si>
  <si>
    <t>GUEVARA</t>
  </si>
  <si>
    <t>ZAMBRANO</t>
  </si>
  <si>
    <t>KEIKO YURICO</t>
  </si>
  <si>
    <t>S&amp;A0121</t>
  </si>
  <si>
    <t>45359139</t>
  </si>
  <si>
    <t>GUTIERREZ</t>
  </si>
  <si>
    <t>LIZ</t>
  </si>
  <si>
    <t>S&amp;A0122</t>
  </si>
  <si>
    <t>80087257</t>
  </si>
  <si>
    <t>HORNA</t>
  </si>
  <si>
    <t>LUJAN</t>
  </si>
  <si>
    <t>LUIS ENRIQUE</t>
  </si>
  <si>
    <t>S&amp;A0012</t>
  </si>
  <si>
    <t>09404559</t>
  </si>
  <si>
    <t>HUAMAN</t>
  </si>
  <si>
    <t>ROSALES</t>
  </si>
  <si>
    <t>CARLOS ALFREDO</t>
  </si>
  <si>
    <t>RODRIGUEZ</t>
  </si>
  <si>
    <t>S&amp;A0014</t>
  </si>
  <si>
    <t xml:space="preserve"> 48043619</t>
  </si>
  <si>
    <t>LANDACAY</t>
  </si>
  <si>
    <t>ALBERCA</t>
  </si>
  <si>
    <t>EDIN ROMEL</t>
  </si>
  <si>
    <t>S&amp;A0015</t>
  </si>
  <si>
    <t xml:space="preserve"> 71028046</t>
  </si>
  <si>
    <t>YORDIN NOEL</t>
  </si>
  <si>
    <t>AD+8</t>
  </si>
  <si>
    <t>S&amp;A0016</t>
  </si>
  <si>
    <t>71028044</t>
  </si>
  <si>
    <t>BAYRON YOSEL</t>
  </si>
  <si>
    <t>S&amp;A0017</t>
  </si>
  <si>
    <t xml:space="preserve"> 003964101</t>
  </si>
  <si>
    <t>LARA</t>
  </si>
  <si>
    <t>CORDERO</t>
  </si>
  <si>
    <t>KAISER EDUARDO</t>
  </si>
  <si>
    <t>S&amp;A0018</t>
  </si>
  <si>
    <t>42444507</t>
  </si>
  <si>
    <t>LAVIO</t>
  </si>
  <si>
    <t>JULIO FRANCISCO</t>
  </si>
  <si>
    <t>S&amp;A0076</t>
  </si>
  <si>
    <t>71124392</t>
  </si>
  <si>
    <t>LIVIAPOMA</t>
  </si>
  <si>
    <t>S&amp;A0131</t>
  </si>
  <si>
    <t>48865297</t>
  </si>
  <si>
    <t>LLICO</t>
  </si>
  <si>
    <t>MINCHAN</t>
  </si>
  <si>
    <t>ROSMER</t>
  </si>
  <si>
    <t>S&amp;A0020</t>
  </si>
  <si>
    <t>62586790</t>
  </si>
  <si>
    <t>MACHADO</t>
  </si>
  <si>
    <t>IVAN</t>
  </si>
  <si>
    <t>DM</t>
  </si>
  <si>
    <t>S&amp;A0123</t>
  </si>
  <si>
    <t>10762877</t>
  </si>
  <si>
    <t>OCHOA</t>
  </si>
  <si>
    <t>AVILA</t>
  </si>
  <si>
    <t>RICHARD CESAR</t>
  </si>
  <si>
    <t>S&amp;A0021</t>
  </si>
  <si>
    <t xml:space="preserve"> 004295982</t>
  </si>
  <si>
    <t>OROPEZA</t>
  </si>
  <si>
    <t>GRATEROL</t>
  </si>
  <si>
    <t>IVAN ANDRES</t>
  </si>
  <si>
    <t>S&amp;A0048</t>
  </si>
  <si>
    <t>45363476</t>
  </si>
  <si>
    <t>PALACIOS</t>
  </si>
  <si>
    <t>JOEL</t>
  </si>
  <si>
    <t>S&amp;A0109</t>
  </si>
  <si>
    <t>45517917</t>
  </si>
  <si>
    <t>CELI</t>
  </si>
  <si>
    <t>DANIEL EXIQUIO</t>
  </si>
  <si>
    <t>S&amp;A0115</t>
  </si>
  <si>
    <t>75665692</t>
  </si>
  <si>
    <t>PAUCAR</t>
  </si>
  <si>
    <t>PEREZ</t>
  </si>
  <si>
    <t>YAMILY ARACELY</t>
  </si>
  <si>
    <t>S&amp;A0058</t>
  </si>
  <si>
    <t>41182799</t>
  </si>
  <si>
    <t>ALCAHUAMAN</t>
  </si>
  <si>
    <t>EDUARDO DIRCEU</t>
  </si>
  <si>
    <t>S&amp;A0059</t>
  </si>
  <si>
    <t>9227856</t>
  </si>
  <si>
    <t>PORTOCARRERO</t>
  </si>
  <si>
    <t>PRADO</t>
  </si>
  <si>
    <t>AUGUSTO RIGOBERTO</t>
  </si>
  <si>
    <t>S&amp;A0116</t>
  </si>
  <si>
    <t>40808797</t>
  </si>
  <si>
    <t>LABAN</t>
  </si>
  <si>
    <t>MERLY MARILU</t>
  </si>
  <si>
    <t>S&amp;A0022</t>
  </si>
  <si>
    <t xml:space="preserve"> 43220873</t>
  </si>
  <si>
    <t>REYES</t>
  </si>
  <si>
    <t>CASTRO</t>
  </si>
  <si>
    <t>FRANZ EMERSON</t>
  </si>
  <si>
    <t>S&amp;A0127</t>
  </si>
  <si>
    <t>80133585</t>
  </si>
  <si>
    <t>MONTES</t>
  </si>
  <si>
    <t>JUAN JOSE</t>
  </si>
  <si>
    <t>S&amp;A0117</t>
  </si>
  <si>
    <t>76936892</t>
  </si>
  <si>
    <t>CARLOS</t>
  </si>
  <si>
    <t>LUZ MARIA</t>
  </si>
  <si>
    <t>S&amp;A0128</t>
  </si>
  <si>
    <t>77390080</t>
  </si>
  <si>
    <t>ROJAS</t>
  </si>
  <si>
    <t>MORALES</t>
  </si>
  <si>
    <t>JUAN CARLOS</t>
  </si>
  <si>
    <t>S&amp;A0171</t>
  </si>
  <si>
    <t>45331167</t>
  </si>
  <si>
    <t>TAMANI</t>
  </si>
  <si>
    <t>ARIMUYA</t>
  </si>
  <si>
    <t>S&amp;A0030</t>
  </si>
  <si>
    <t xml:space="preserve"> 75429200</t>
  </si>
  <si>
    <t>CCORAGUA</t>
  </si>
  <si>
    <t>MIGUEL ANGEL</t>
  </si>
  <si>
    <t>AD+7.5</t>
  </si>
  <si>
    <t>S&amp;A0132</t>
  </si>
  <si>
    <t>10357552</t>
  </si>
  <si>
    <t>VILLANUEVA</t>
  </si>
  <si>
    <t>IPARRAGUIRRE</t>
  </si>
  <si>
    <t>ORLANDO MIGUEL</t>
  </si>
  <si>
    <t>S&amp;A0026</t>
  </si>
  <si>
    <t>44383397</t>
  </si>
  <si>
    <t>YAÑEZ</t>
  </si>
  <si>
    <t>LEDEZMA</t>
  </si>
  <si>
    <t>PEDRO ARTURO</t>
  </si>
  <si>
    <t>S&amp;A0118</t>
  </si>
  <si>
    <t>09984932</t>
  </si>
  <si>
    <t>ZUBIAURRE</t>
  </si>
  <si>
    <t>FLORIAN</t>
  </si>
  <si>
    <t>MERCEDES ISABEL</t>
  </si>
  <si>
    <t>Asistencia en horario dia</t>
  </si>
  <si>
    <t>Asistencia en horario nocturno</t>
  </si>
  <si>
    <t>AF</t>
  </si>
  <si>
    <t>Asistencia en feriado</t>
  </si>
  <si>
    <t>Dia de descanso</t>
  </si>
  <si>
    <t>DESC-PERM</t>
  </si>
  <si>
    <t>Descanso permitido</t>
  </si>
  <si>
    <t>V</t>
  </si>
  <si>
    <t>Vacaciones</t>
  </si>
  <si>
    <t>F</t>
  </si>
  <si>
    <t>Feriado</t>
  </si>
  <si>
    <t>Descanco medico/Maternidad</t>
  </si>
  <si>
    <t>Falta</t>
  </si>
  <si>
    <t>AD-PL</t>
  </si>
  <si>
    <t>Asistencia en horario dia - Pueblo Libre</t>
  </si>
  <si>
    <t>ANGULO TIMANA, JAIME</t>
  </si>
  <si>
    <t>BENAVIDES QUIROZ, SEGUNDO LORENZO</t>
  </si>
  <si>
    <t>BRIONES FIGUEROA, JULIO</t>
  </si>
  <si>
    <t>CALDERON LLUMPOR, ALEX HORLDER</t>
  </si>
  <si>
    <t>CASTILLO CORNEJO, ERICK ALEXIS</t>
  </si>
  <si>
    <t>CERRUTTI RAMOS, LUIS ALEXANDER</t>
  </si>
  <si>
    <t>CHAVEZ NAVARRO, NICK MALDON</t>
  </si>
  <si>
    <t>COLLAS JARA, SEGUNDO DEMETRIO</t>
  </si>
  <si>
    <t>CUMAPA FASABI, ENARTE</t>
  </si>
  <si>
    <t>CUMAPA FASABI, JOSE</t>
  </si>
  <si>
    <t>FIGUEROA ORTIZ, SANTOS WILSON</t>
  </si>
  <si>
    <t>GUEVARA ZAMBRANO, KEIKO YURICO</t>
  </si>
  <si>
    <t>GUTIERREZ GARCIA, LIZ</t>
  </si>
  <si>
    <t>HORNA LUJAN, LUIS ENRIQUE</t>
  </si>
  <si>
    <t>HUAMAN ROSALES, CARLOS ALFREDO</t>
  </si>
  <si>
    <t>LANDACAY ALBERCA, EDIN ROMEL</t>
  </si>
  <si>
    <t>LANDACAY ALBERCA, YORDIN NOEL</t>
  </si>
  <si>
    <t>LANDACAY ALBERCA, BAYRON YOSEL</t>
  </si>
  <si>
    <t>LARA CORDERO, KAISER EDUARDO</t>
  </si>
  <si>
    <t>LAVIO QUISPE, JULIO FRANCISCO</t>
  </si>
  <si>
    <t>LIVIAPOMA FLORES, JOSE</t>
  </si>
  <si>
    <t>LLICO MINCHAN, ROSMER</t>
  </si>
  <si>
    <t>MACHADO CONDORI, IVAN</t>
  </si>
  <si>
    <t>OCHOA AVILA, RICHARD CESAR</t>
  </si>
  <si>
    <t>OROPEZA GRATEROL, IVAN ANDRES</t>
  </si>
  <si>
    <t>PALACIOS CASTILLO, JOEL</t>
  </si>
  <si>
    <t>PALACIOS CELI, DANIEL EXIQUIO</t>
  </si>
  <si>
    <t>PAUCAR PEREZ, YAMILY ARACELY</t>
  </si>
  <si>
    <t>PEREZ ALCAHUAMAN, EDUARDO DIRCEU</t>
  </si>
  <si>
    <t>PORTOCARRERO PRADO, AUGUSTO RIGOBERTO</t>
  </si>
  <si>
    <t>RAMOS LABAN, MERLY MARILU</t>
  </si>
  <si>
    <t>REYES CASTRO, FRANZ EMERSON</t>
  </si>
  <si>
    <t>REYES MONTES, JUAN JOSE</t>
  </si>
  <si>
    <t>RODRIGUEZ CARLOS, LUZ MARIA</t>
  </si>
  <si>
    <t>ROJAS MORALES, JUAN CARLOS</t>
  </si>
  <si>
    <t>TAMANI ARIMUYA, JUAN CARLOS</t>
  </si>
  <si>
    <t>TIMANA CCORAGUA, MIGUEL ANGEL</t>
  </si>
  <si>
    <t>VILLANUEVA IPARRAGUIRRE, ORLANDO MIGUEL</t>
  </si>
  <si>
    <t>YAÑEZ LEDEZMA, PEDRO ARTURO</t>
  </si>
  <si>
    <t>ZUBIAURRE FLORIAN, MERCEDES ISABEL</t>
  </si>
  <si>
    <t>DESC</t>
  </si>
  <si>
    <t>ANTERIOR</t>
  </si>
  <si>
    <t>DIFERENCIA</t>
  </si>
  <si>
    <t>Horas/ Sem</t>
  </si>
  <si>
    <t>DIAS DESC</t>
  </si>
  <si>
    <t>HORAS/ SEM</t>
  </si>
  <si>
    <t>DIFF</t>
  </si>
  <si>
    <t>DIFF 60%</t>
  </si>
  <si>
    <t>DIFF 100%</t>
  </si>
  <si>
    <t>domingo trabajado = 1 dia descanso</t>
  </si>
  <si>
    <t>sábado trabajado = 1 descanso</t>
  </si>
  <si>
    <t>2-Mar2</t>
  </si>
  <si>
    <t>3-Mar</t>
  </si>
  <si>
    <t>4-Mar</t>
  </si>
  <si>
    <t>5-Mar</t>
  </si>
  <si>
    <t>6-Mar</t>
  </si>
  <si>
    <t>7-Mar</t>
  </si>
  <si>
    <t>8-Mar</t>
  </si>
  <si>
    <t>AN+6</t>
  </si>
  <si>
    <t>AN+4</t>
  </si>
  <si>
    <t>AN+10</t>
  </si>
  <si>
    <t>9-Mar</t>
  </si>
  <si>
    <t>DEL DOMINGO 02 DE MARZO AL DOMINGO DE 09 DE MARZO</t>
  </si>
  <si>
    <t>OBREROS RUTAS DE LIMA (SEMANA 10-2025)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</si>
</sst>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2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FF0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4"/>
      <color rgb="FF9C0006"/>
      <name val="Arial"/>
      <family val="2"/>
    </font>
    <font>
      <b/>
      <sz val="1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0207C2"/>
      <name val="Calibri"/>
      <family val="2"/>
      <scheme val="minor"/>
    </font>
    <font>
      <b/>
      <sz val="12"/>
      <color rgb="FF000099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13" borderId="1" xfId="0" applyFont="1" applyFill="1" applyBorder="1" applyAlignment="1">
      <alignment horizontal="center" vertical="center" wrapText="1"/>
    </xf>
    <xf numFmtId="49" fontId="14" fillId="13" borderId="3" xfId="0" quotePrefix="1" applyNumberFormat="1" applyFont="1" applyFill="1" applyBorder="1" applyAlignment="1">
      <alignment horizontal="center" vertical="center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164" fontId="15" fillId="4" borderId="6" xfId="0" applyNumberFormat="1" applyFont="1" applyFill="1" applyBorder="1" applyAlignment="1">
      <alignment horizontal="center" vertical="center"/>
    </xf>
    <xf numFmtId="164" fontId="15" fillId="4" borderId="7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64" fontId="15" fillId="4" borderId="12" xfId="0" applyNumberFormat="1" applyFont="1" applyFill="1" applyBorder="1" applyAlignment="1">
      <alignment horizontal="center" vertical="center"/>
    </xf>
    <xf numFmtId="0" fontId="7" fillId="13" borderId="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/>
    </xf>
    <xf numFmtId="49" fontId="14" fillId="13" borderId="13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/>
    </xf>
    <xf numFmtId="49" fontId="14" fillId="13" borderId="15" xfId="0" quotePrefix="1" applyNumberFormat="1" applyFont="1" applyFill="1" applyBorder="1" applyAlignment="1">
      <alignment horizontal="center" vertical="center"/>
    </xf>
    <xf numFmtId="49" fontId="2" fillId="3" borderId="16" xfId="0" applyNumberFormat="1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4" borderId="7" xfId="0" applyNumberFormat="1" applyFont="1" applyFill="1" applyBorder="1" applyAlignment="1">
      <alignment horizontal="center" vertical="center" wrapText="1"/>
    </xf>
    <xf numFmtId="49" fontId="2" fillId="4" borderId="14" xfId="0" applyNumberFormat="1" applyFont="1" applyFill="1" applyBorder="1" applyAlignment="1">
      <alignment horizontal="center" vertical="center" wrapText="1"/>
    </xf>
    <xf numFmtId="49" fontId="2" fillId="4" borderId="17" xfId="0" applyNumberFormat="1" applyFont="1" applyFill="1" applyBorder="1" applyAlignment="1">
      <alignment horizontal="center" vertical="center" wrapText="1"/>
    </xf>
    <xf numFmtId="49" fontId="2" fillId="4" borderId="12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Fill="1" applyBorder="1"/>
    <xf numFmtId="0" fontId="0" fillId="0" borderId="18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9" fontId="0" fillId="0" borderId="19" xfId="0" applyNumberFormat="1" applyFont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21" fillId="8" borderId="24" xfId="0" applyFont="1" applyFill="1" applyBorder="1" applyAlignment="1" applyProtection="1">
      <alignment horizontal="center" vertical="center"/>
      <protection locked="0"/>
    </xf>
    <xf numFmtId="0" fontId="17" fillId="8" borderId="21" xfId="0" applyFont="1" applyFill="1" applyBorder="1" applyAlignment="1" applyProtection="1">
      <alignment horizontal="center" vertical="center"/>
      <protection locked="0"/>
    </xf>
    <xf numFmtId="0" fontId="21" fillId="8" borderId="20" xfId="0" applyFont="1" applyFill="1" applyBorder="1" applyAlignment="1" applyProtection="1">
      <alignment horizontal="center" vertical="center"/>
      <protection locked="0"/>
    </xf>
    <xf numFmtId="0" fontId="18" fillId="8" borderId="20" xfId="0" applyFont="1" applyFill="1" applyBorder="1" applyAlignment="1" applyProtection="1">
      <alignment horizontal="center" vertical="center"/>
      <protection locked="0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18" fillId="8" borderId="22" xfId="0" applyFont="1" applyFill="1" applyBorder="1" applyAlignment="1" applyProtection="1">
      <alignment horizontal="center" vertical="center"/>
      <protection locked="0"/>
    </xf>
    <xf numFmtId="164" fontId="15" fillId="0" borderId="0" xfId="0" applyNumberFormat="1" applyFont="1" applyFill="1" applyAlignment="1">
      <alignment horizontal="center" vertical="center"/>
    </xf>
    <xf numFmtId="0" fontId="0" fillId="0" borderId="19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6" fillId="0" borderId="0" xfId="0" applyFont="1" applyFill="1"/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1" fillId="0" borderId="0" xfId="0" applyFont="1" applyBorder="1"/>
    <xf numFmtId="0" fontId="21" fillId="0" borderId="10" xfId="0" applyFont="1" applyBorder="1"/>
    <xf numFmtId="9" fontId="0" fillId="0" borderId="8" xfId="0" applyNumberFormat="1" applyFont="1" applyBorder="1" applyAlignment="1">
      <alignment horizontal="center" vertical="center"/>
    </xf>
    <xf numFmtId="0" fontId="16" fillId="0" borderId="0" xfId="0" applyFont="1" applyBorder="1"/>
    <xf numFmtId="0" fontId="16" fillId="0" borderId="10" xfId="0" applyFont="1" applyBorder="1"/>
    <xf numFmtId="0" fontId="7" fillId="0" borderId="2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2" fillId="9" borderId="2" xfId="0" quotePrefix="1" applyFont="1" applyFill="1" applyBorder="1" applyAlignment="1">
      <alignment horizontal="center" vertical="center" wrapText="1"/>
    </xf>
    <xf numFmtId="0" fontId="12" fillId="9" borderId="4" xfId="0" quotePrefix="1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2" xfId="0" quotePrefix="1" applyFont="1" applyFill="1" applyBorder="1" applyAlignment="1">
      <alignment horizontal="center" vertical="center" wrapText="1"/>
    </xf>
    <xf numFmtId="0" fontId="12" fillId="4" borderId="4" xfId="0" quotePrefix="1" applyFont="1" applyFill="1" applyBorder="1" applyAlignment="1">
      <alignment horizontal="center" vertical="center" wrapText="1"/>
    </xf>
    <xf numFmtId="0" fontId="13" fillId="2" borderId="2" xfId="1" applyFont="1" applyBorder="1" applyAlignment="1">
      <alignment horizontal="center" vertical="center" wrapText="1"/>
    </xf>
    <xf numFmtId="0" fontId="13" fillId="2" borderId="4" xfId="1" applyFont="1" applyBorder="1" applyAlignment="1">
      <alignment horizontal="center" vertical="center" wrapText="1"/>
    </xf>
    <xf numFmtId="0" fontId="12" fillId="8" borderId="2" xfId="0" quotePrefix="1" applyFont="1" applyFill="1" applyBorder="1" applyAlignment="1">
      <alignment horizontal="center" vertical="center" wrapText="1"/>
    </xf>
    <xf numFmtId="0" fontId="12" fillId="8" borderId="4" xfId="0" quotePrefix="1" applyFont="1" applyFill="1" applyBorder="1" applyAlignment="1">
      <alignment horizontal="center" vertical="center" wrapText="1"/>
    </xf>
    <xf numFmtId="0" fontId="12" fillId="10" borderId="2" xfId="0" quotePrefix="1" applyFont="1" applyFill="1" applyBorder="1" applyAlignment="1">
      <alignment horizontal="center" vertical="center" wrapText="1"/>
    </xf>
    <xf numFmtId="0" fontId="12" fillId="10" borderId="4" xfId="0" quotePrefix="1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12" fillId="12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0" fontId="19" fillId="6" borderId="6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center" vertical="center" wrapText="1"/>
    </xf>
    <xf numFmtId="0" fontId="12" fillId="5" borderId="4" xfId="0" quotePrefix="1" applyFont="1" applyFill="1" applyBorder="1" applyAlignment="1">
      <alignment horizontal="center" vertical="center" wrapText="1"/>
    </xf>
  </cellXfs>
  <cellStyles count="2">
    <cellStyle name="Incorrecto" xfId="1" builtinId="27"/>
    <cellStyle name="Normal" xfId="0" builtinId="0"/>
  </cellStyles>
  <dxfs count="55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theme="9" tint="-0.499984740745262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D62B-7C05-4C10-AD8B-1D65547671C7}">
  <dimension ref="A1:AS61"/>
  <sheetViews>
    <sheetView tabSelected="1" topLeftCell="H22" zoomScale="80" zoomScaleNormal="80" workbookViewId="0">
      <selection activeCell="AS30" sqref="AS30"/>
    </sheetView>
  </sheetViews>
  <sheetFormatPr baseColWidth="10" defaultRowHeight="14.4" x14ac:dyDescent="0.3"/>
  <cols>
    <col min="1" max="1" width="3.33203125" bestFit="1" customWidth="1"/>
    <col min="2" max="2" width="9.77734375" bestFit="1" customWidth="1"/>
    <col min="3" max="3" width="12.21875" customWidth="1"/>
    <col min="4" max="4" width="16.5546875" bestFit="1" customWidth="1"/>
    <col min="5" max="5" width="15.21875" bestFit="1" customWidth="1"/>
    <col min="6" max="6" width="28.33203125" bestFit="1" customWidth="1"/>
    <col min="7" max="7" width="46.109375" customWidth="1"/>
    <col min="8" max="8" width="7.6640625" bestFit="1" customWidth="1"/>
    <col min="9" max="9" width="5.109375" hidden="1" customWidth="1"/>
    <col min="10" max="10" width="6.21875" hidden="1" customWidth="1"/>
    <col min="11" max="11" width="7.6640625" bestFit="1" customWidth="1"/>
    <col min="12" max="12" width="5.109375" hidden="1" customWidth="1"/>
    <col min="13" max="13" width="6.21875" hidden="1" customWidth="1"/>
    <col min="14" max="14" width="10" bestFit="1" customWidth="1"/>
    <col min="15" max="15" width="5.109375" hidden="1" customWidth="1"/>
    <col min="16" max="16" width="6.21875" hidden="1" customWidth="1"/>
    <col min="17" max="17" width="7.77734375" bestFit="1" customWidth="1"/>
    <col min="18" max="18" width="5.109375" hidden="1" customWidth="1"/>
    <col min="19" max="19" width="6.21875" hidden="1" customWidth="1"/>
    <col min="20" max="20" width="9.6640625" bestFit="1" customWidth="1"/>
    <col min="21" max="21" width="5.109375" hidden="1" customWidth="1"/>
    <col min="22" max="22" width="6.21875" hidden="1" customWidth="1"/>
    <col min="23" max="23" width="9.6640625" bestFit="1" customWidth="1"/>
    <col min="24" max="24" width="5.109375" hidden="1" customWidth="1"/>
    <col min="25" max="25" width="6.21875" hidden="1" customWidth="1"/>
    <col min="26" max="26" width="7.6640625" bestFit="1" customWidth="1"/>
    <col min="27" max="27" width="5.109375" hidden="1" customWidth="1"/>
    <col min="28" max="28" width="6.21875" hidden="1" customWidth="1"/>
    <col min="29" max="29" width="7.6640625" bestFit="1" customWidth="1"/>
    <col min="30" max="30" width="5.109375" hidden="1" customWidth="1"/>
    <col min="31" max="31" width="6.21875" hidden="1" customWidth="1"/>
    <col min="32" max="35" width="8.77734375" customWidth="1"/>
    <col min="36" max="36" width="19.5546875" bestFit="1" customWidth="1"/>
    <col min="37" max="37" width="20.6640625" bestFit="1" customWidth="1"/>
    <col min="38" max="38" width="8.77734375" customWidth="1"/>
    <col min="40" max="41" width="7.77734375" customWidth="1"/>
    <col min="44" max="45" width="7.77734375" customWidth="1"/>
  </cols>
  <sheetData>
    <row r="1" spans="1:45" ht="24" thickBot="1" x14ac:dyDescent="0.35">
      <c r="A1" s="1"/>
      <c r="C1" s="2"/>
      <c r="D1" s="2"/>
      <c r="E1" s="2"/>
      <c r="G1" s="3"/>
      <c r="H1" s="111" t="s">
        <v>12</v>
      </c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3"/>
      <c r="AD1" s="37"/>
      <c r="AE1" s="37"/>
      <c r="AF1" s="32"/>
      <c r="AG1" s="32" t="s">
        <v>41</v>
      </c>
      <c r="AH1" t="s">
        <v>298</v>
      </c>
    </row>
    <row r="2" spans="1:45" ht="24" customHeight="1" thickBot="1" x14ac:dyDescent="0.35">
      <c r="C2" s="2"/>
      <c r="D2" s="2"/>
      <c r="E2" s="2"/>
      <c r="G2" s="4"/>
      <c r="H2" s="114" t="s">
        <v>312</v>
      </c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6"/>
      <c r="AD2" s="38"/>
      <c r="AE2" s="38"/>
      <c r="AF2" s="33"/>
      <c r="AG2" s="33" t="s">
        <v>28</v>
      </c>
      <c r="AH2" t="s">
        <v>299</v>
      </c>
    </row>
    <row r="3" spans="1:45" ht="18.600000000000001" thickBot="1" x14ac:dyDescent="0.35">
      <c r="C3" s="2"/>
      <c r="D3" s="2"/>
      <c r="E3" s="2"/>
      <c r="G3" s="5"/>
      <c r="H3" s="117" t="s">
        <v>311</v>
      </c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9"/>
      <c r="AD3" s="39"/>
      <c r="AE3" s="39"/>
      <c r="AF3" s="34"/>
      <c r="AG3" s="34"/>
    </row>
    <row r="4" spans="1:45" s="22" customFormat="1" ht="16.2" thickBot="1" x14ac:dyDescent="0.35">
      <c r="C4" s="27"/>
      <c r="D4" s="27"/>
      <c r="E4" s="27"/>
      <c r="G4" s="28"/>
      <c r="H4" s="35" t="s">
        <v>13</v>
      </c>
      <c r="I4" s="29"/>
      <c r="J4" s="29"/>
      <c r="K4" s="35" t="s">
        <v>14</v>
      </c>
      <c r="L4" s="29"/>
      <c r="M4" s="29"/>
      <c r="N4" s="35" t="s">
        <v>15</v>
      </c>
      <c r="O4" s="29"/>
      <c r="P4" s="29"/>
      <c r="Q4" s="35" t="s">
        <v>16</v>
      </c>
      <c r="R4" s="29"/>
      <c r="S4" s="29"/>
      <c r="T4" s="35" t="s">
        <v>17</v>
      </c>
      <c r="U4" s="29"/>
      <c r="V4" s="29"/>
      <c r="W4" s="35" t="s">
        <v>18</v>
      </c>
      <c r="X4" s="29"/>
      <c r="Y4" s="29"/>
      <c r="Z4" s="35" t="s">
        <v>19</v>
      </c>
      <c r="AA4" s="29"/>
      <c r="AB4" s="29"/>
      <c r="AC4" s="35" t="s">
        <v>13</v>
      </c>
      <c r="AD4" s="29"/>
      <c r="AE4" s="30"/>
      <c r="AF4" s="76"/>
      <c r="AG4" s="76"/>
      <c r="AH4" s="120" t="s">
        <v>20</v>
      </c>
      <c r="AI4" s="121"/>
      <c r="AJ4" s="31"/>
      <c r="AK4" s="31"/>
      <c r="AL4" s="90" t="s">
        <v>290</v>
      </c>
      <c r="AM4" s="90"/>
      <c r="AN4" s="90" t="s">
        <v>291</v>
      </c>
      <c r="AO4" s="91"/>
      <c r="AP4" s="90" t="s">
        <v>290</v>
      </c>
      <c r="AQ4" s="90"/>
      <c r="AR4" s="90" t="s">
        <v>291</v>
      </c>
      <c r="AS4" s="91"/>
    </row>
    <row r="5" spans="1:45" s="26" customFormat="1" ht="29.4" thickBot="1" x14ac:dyDescent="0.35">
      <c r="A5" s="56" t="s">
        <v>0</v>
      </c>
      <c r="B5" s="55" t="s">
        <v>1</v>
      </c>
      <c r="C5" s="56" t="s">
        <v>2</v>
      </c>
      <c r="D5" s="53" t="s">
        <v>3</v>
      </c>
      <c r="E5" s="53" t="s">
        <v>4</v>
      </c>
      <c r="F5" s="55" t="s">
        <v>5</v>
      </c>
      <c r="G5" s="54" t="s">
        <v>6</v>
      </c>
      <c r="H5" s="43" t="s">
        <v>300</v>
      </c>
      <c r="I5" s="44" t="s">
        <v>7</v>
      </c>
      <c r="J5" s="44" t="s">
        <v>8</v>
      </c>
      <c r="K5" s="45" t="s">
        <v>301</v>
      </c>
      <c r="L5" s="44" t="s">
        <v>7</v>
      </c>
      <c r="M5" s="44" t="s">
        <v>8</v>
      </c>
      <c r="N5" s="45" t="s">
        <v>302</v>
      </c>
      <c r="O5" s="44" t="s">
        <v>7</v>
      </c>
      <c r="P5" s="44" t="s">
        <v>8</v>
      </c>
      <c r="Q5" s="45" t="s">
        <v>303</v>
      </c>
      <c r="R5" s="44" t="s">
        <v>7</v>
      </c>
      <c r="S5" s="44" t="s">
        <v>8</v>
      </c>
      <c r="T5" s="45" t="s">
        <v>304</v>
      </c>
      <c r="U5" s="44" t="s">
        <v>7</v>
      </c>
      <c r="V5" s="44" t="s">
        <v>8</v>
      </c>
      <c r="W5" s="45" t="s">
        <v>305</v>
      </c>
      <c r="X5" s="44" t="s">
        <v>7</v>
      </c>
      <c r="Y5" s="44" t="s">
        <v>8</v>
      </c>
      <c r="Z5" s="45" t="s">
        <v>306</v>
      </c>
      <c r="AA5" s="44" t="s">
        <v>7</v>
      </c>
      <c r="AB5" s="44" t="s">
        <v>8</v>
      </c>
      <c r="AC5" s="46" t="s">
        <v>310</v>
      </c>
      <c r="AD5" s="25" t="s">
        <v>7</v>
      </c>
      <c r="AE5" s="40" t="s">
        <v>8</v>
      </c>
      <c r="AF5" s="47" t="s">
        <v>9</v>
      </c>
      <c r="AG5" s="48" t="s">
        <v>292</v>
      </c>
      <c r="AH5" s="49" t="s">
        <v>7</v>
      </c>
      <c r="AI5" s="50" t="s">
        <v>8</v>
      </c>
      <c r="AJ5" s="51" t="s">
        <v>10</v>
      </c>
      <c r="AK5" s="51" t="s">
        <v>11</v>
      </c>
      <c r="AL5" s="59" t="s">
        <v>293</v>
      </c>
      <c r="AM5" s="61" t="s">
        <v>294</v>
      </c>
      <c r="AN5" s="60" t="s">
        <v>295</v>
      </c>
      <c r="AO5" s="61" t="s">
        <v>295</v>
      </c>
      <c r="AP5" s="62">
        <v>0.6</v>
      </c>
      <c r="AQ5" s="84">
        <v>1</v>
      </c>
      <c r="AR5" s="77" t="s">
        <v>296</v>
      </c>
      <c r="AS5" s="78" t="s">
        <v>297</v>
      </c>
    </row>
    <row r="6" spans="1:45" s="22" customFormat="1" ht="24" customHeight="1" x14ac:dyDescent="0.3">
      <c r="A6" s="41">
        <v>1</v>
      </c>
      <c r="B6" s="57" t="s">
        <v>21</v>
      </c>
      <c r="C6" s="8" t="s">
        <v>22</v>
      </c>
      <c r="D6" s="52" t="s">
        <v>23</v>
      </c>
      <c r="E6" s="52" t="s">
        <v>24</v>
      </c>
      <c r="F6" s="52" t="s">
        <v>25</v>
      </c>
      <c r="G6" s="88" t="s">
        <v>249</v>
      </c>
      <c r="H6" s="9" t="s">
        <v>28</v>
      </c>
      <c r="I6" s="36">
        <f>MIN(2, IFERROR(VALUE(MID(H6, FIND("+", H6)+1, IFERROR(FIND("+", H6, FIND("+", H6)+1)-FIND("+", H6)-1, LEN(H6)-FIND("+", H6)))), 0))</f>
        <v>0</v>
      </c>
      <c r="J6" s="36">
        <f>MAX(0, IFERROR(VALUE(MID(H6, FIND("+", H6)+1, IFERROR(FIND("+", H6, FIND("+", H6)+1)-FIND("+", H6)-1, LEN(H6)-FIND("+", H6)))), 0) - 2)</f>
        <v>0</v>
      </c>
      <c r="K6" s="9" t="s">
        <v>28</v>
      </c>
      <c r="L6" s="36">
        <f>MIN(2, IFERROR(VALUE(MID(K6, FIND("+", K6)+1, IFERROR(FIND("+", K6, FIND("+", K6)+1)-FIND("+", K6)-1, LEN(K6)-FIND("+", K6)))), 0))</f>
        <v>0</v>
      </c>
      <c r="M6" s="36">
        <f>MAX(0, IFERROR(VALUE(MID(K6, FIND("+", K6)+1, IFERROR(FIND("+", K6, FIND("+", K6)+1)-FIND("+", K6)-1, LEN(K6)-FIND("+", K6)))), 0) - 2)</f>
        <v>0</v>
      </c>
      <c r="N6" s="9" t="s">
        <v>26</v>
      </c>
      <c r="O6" s="36">
        <f>MIN(2, IFERROR(VALUE(MID(N6, FIND("+", N6)+1, IFERROR(FIND("+", N6, FIND("+", N6)+1)-FIND("+", N6)-1, LEN(N6)-FIND("+", N6)))), 0))</f>
        <v>0</v>
      </c>
      <c r="P6" s="36">
        <f>MAX(0, IFERROR(VALUE(MID(N6, FIND("+", N6)+1, IFERROR(FIND("+", N6, FIND("+", N6)+1)-FIND("+", N6)-1, LEN(N6)-FIND("+", N6)))), 0) - 2)</f>
        <v>0</v>
      </c>
      <c r="Q6" s="10" t="s">
        <v>27</v>
      </c>
      <c r="R6" s="36">
        <f>MIN(2, IFERROR(VALUE(MID(Q6, FIND("+", Q6)+1, IFERROR(FIND("+", Q6, FIND("+", Q6)+1)-FIND("+", Q6)-1, LEN(Q6)-FIND("+", Q6)))), 0))</f>
        <v>1</v>
      </c>
      <c r="S6" s="36">
        <f>MAX(0, IFERROR(VALUE(MID(Q6, FIND("+", Q6)+1, IFERROR(FIND("+", Q6, FIND("+", Q6)+1)-FIND("+", Q6)-1, LEN(Q6)-FIND("+", Q6)))), 0) - 2)</f>
        <v>0</v>
      </c>
      <c r="T6" s="11" t="s">
        <v>56</v>
      </c>
      <c r="U6" s="36">
        <f>MIN(2, IFERROR(VALUE(MID(T6, FIND("+", T6)+1, IFERROR(FIND("+", T6, FIND("+", T6)+1)-FIND("+", T6)-1, LEN(T6)-FIND("+", T6)))), 0))</f>
        <v>2</v>
      </c>
      <c r="V6" s="36">
        <f>MAX(0, IFERROR(VALUE(MID(T6, FIND("+", T6)+1, IFERROR(FIND("+", T6, FIND("+", T6)+1)-FIND("+", T6)-1, LEN(T6)-FIND("+", T6)))), 0) - 2)</f>
        <v>1</v>
      </c>
      <c r="W6" s="11" t="s">
        <v>28</v>
      </c>
      <c r="X6" s="36">
        <f>MIN(2, IFERROR(VALUE(MID(W6, FIND("+", W6)+1, IFERROR(FIND("+", W6, FIND("+", W6)+1)-FIND("+", W6)-1, LEN(W6)-FIND("+", W6)))), 0))</f>
        <v>0</v>
      </c>
      <c r="Y6" s="36">
        <f>MAX(0, IFERROR(VALUE(MID(W6, FIND("+", W6)+1, IFERROR(FIND("+", W6, FIND("+", W6)+1)-FIND("+", W6)-1, LEN(W6)-FIND("+", W6)))), 0) - 2)</f>
        <v>0</v>
      </c>
      <c r="Z6" s="10" t="s">
        <v>58</v>
      </c>
      <c r="AA6" s="36">
        <f>MIN(2, IFERROR(VALUE(MID(Z6, FIND("+", Z6)+1, IFERROR(FIND("+", Z6, FIND("+", Z6)+1)-FIND("+", Z6)-1, LEN(Z6)-FIND("+", Z6)))), 0))</f>
        <v>0</v>
      </c>
      <c r="AB6" s="36">
        <f>MAX(0, IFERROR(VALUE(MID(Z6, FIND("+", Z6)+1, IFERROR(FIND("+", Z6, FIND("+", Z6)+1)-FIND("+", Z6)-1, LEN(Z6)-FIND("+", Z6)))), 0) - 2)</f>
        <v>0</v>
      </c>
      <c r="AC6" s="10"/>
      <c r="AD6" s="63">
        <v>0</v>
      </c>
      <c r="AE6" s="65">
        <f>IFERROR(VALUE(MID(AC6, FIND("+", AC6)+1, IFERROR(FIND("+", AC6, FIND("+", AC6)+1) - FIND("+", AC6) - 1, LEN(AC6) - FIND("+", AC6)))), 0)</f>
        <v>0</v>
      </c>
      <c r="AF6" s="67">
        <f>IF(ISNUMBER(SEARCH("AN",Z6)),1,0) + IF(ISNUMBER(SEARCH("AD",AC6)),1,0)</f>
        <v>0</v>
      </c>
      <c r="AG6" s="66">
        <f>((COUNTIF(H6:AC6, "*AN*") + COUNTIF(H6:AC6, "*AD*"))-AF6)*8</f>
        <v>40</v>
      </c>
      <c r="AH6" s="70">
        <f>I6+L6+O6+R6+U6+X6+AA6+AD6</f>
        <v>3</v>
      </c>
      <c r="AI6" s="71">
        <f>J6+M6+P6+S6+V6+Y6+AB6+AE6</f>
        <v>1</v>
      </c>
      <c r="AJ6" s="74" t="s">
        <v>101</v>
      </c>
      <c r="AK6" s="71"/>
      <c r="AL6" s="82"/>
      <c r="AM6" s="83">
        <v>40</v>
      </c>
      <c r="AN6" s="79">
        <f>AF6-AL6</f>
        <v>0</v>
      </c>
      <c r="AO6" s="58">
        <f>AG6-AM6</f>
        <v>0</v>
      </c>
      <c r="AP6" s="85">
        <f>1+2</f>
        <v>3</v>
      </c>
      <c r="AQ6" s="86">
        <f>1</f>
        <v>1</v>
      </c>
      <c r="AR6" s="79">
        <f>AH6-AP6</f>
        <v>0</v>
      </c>
      <c r="AS6" s="58">
        <f>AI6-AQ6</f>
        <v>0</v>
      </c>
    </row>
    <row r="7" spans="1:45" s="22" customFormat="1" ht="24" customHeight="1" x14ac:dyDescent="0.3">
      <c r="A7" s="41">
        <v>2</v>
      </c>
      <c r="B7" s="7" t="s">
        <v>30</v>
      </c>
      <c r="C7" s="8" t="s">
        <v>31</v>
      </c>
      <c r="D7" s="8" t="s">
        <v>32</v>
      </c>
      <c r="E7" s="8" t="s">
        <v>33</v>
      </c>
      <c r="F7" s="8" t="s">
        <v>34</v>
      </c>
      <c r="G7" s="88" t="s">
        <v>250</v>
      </c>
      <c r="H7" s="9"/>
      <c r="I7" s="24">
        <f>MIN(2, IFERROR(VALUE(MID(H7, FIND("+", H7)+1, IFERROR(FIND("+", H7, FIND("+", H7)+1)-FIND("+", H7)-1, LEN(H7)-FIND("+", H7)))), 0))</f>
        <v>0</v>
      </c>
      <c r="J7" s="24">
        <f>MAX(0, IFERROR(VALUE(MID(H7, FIND("+", H7)+1, IFERROR(FIND("+", H7, FIND("+", H7)+1)-FIND("+", H7)-1, LEN(H7)-FIND("+", H7)))), 0) - 2)</f>
        <v>0</v>
      </c>
      <c r="K7" s="10" t="s">
        <v>36</v>
      </c>
      <c r="L7" s="24">
        <f>MIN(2, IFERROR(VALUE(MID(K7, FIND("+", K7)+1, IFERROR(FIND("+", K7, FIND("+", K7)+1)-FIND("+", K7)-1, LEN(K7)-FIND("+", K7)))), 0))</f>
        <v>2</v>
      </c>
      <c r="M7" s="24">
        <f>MAX(0, IFERROR(VALUE(MID(K7, FIND("+", K7)+1, IFERROR(FIND("+", K7, FIND("+", K7)+1)-FIND("+", K7)-1, LEN(K7)-FIND("+", K7)))), 0) - 2)</f>
        <v>2</v>
      </c>
      <c r="N7" s="10" t="s">
        <v>36</v>
      </c>
      <c r="O7" s="24">
        <f>MIN(2, IFERROR(VALUE(MID(N7, FIND("+", N7)+1, IFERROR(FIND("+", N7, FIND("+", N7)+1)-FIND("+", N7)-1, LEN(N7)-FIND("+", N7)))), 0))</f>
        <v>2</v>
      </c>
      <c r="P7" s="24">
        <f>MAX(0, IFERROR(VALUE(MID(N7, FIND("+", N7)+1, IFERROR(FIND("+", N7, FIND("+", N7)+1)-FIND("+", N7)-1, LEN(N7)-FIND("+", N7)))), 0) - 2)</f>
        <v>2</v>
      </c>
      <c r="Q7" s="10" t="s">
        <v>36</v>
      </c>
      <c r="R7" s="24">
        <f>MIN(2, IFERROR(VALUE(MID(Q7, FIND("+", Q7)+1, IFERROR(FIND("+", Q7, FIND("+", Q7)+1)-FIND("+", Q7)-1, LEN(Q7)-FIND("+", Q7)))), 0))</f>
        <v>2</v>
      </c>
      <c r="S7" s="24">
        <f>MAX(0, IFERROR(VALUE(MID(Q7, FIND("+", Q7)+1, IFERROR(FIND("+", Q7, FIND("+", Q7)+1)-FIND("+", Q7)-1, LEN(Q7)-FIND("+", Q7)))), 0) - 2)</f>
        <v>2</v>
      </c>
      <c r="T7" s="10" t="s">
        <v>35</v>
      </c>
      <c r="U7" s="24">
        <f>MIN(2, IFERROR(VALUE(MID(T7, FIND("+", T7)+1, IFERROR(FIND("+", T7, FIND("+", T7)+1)-FIND("+", T7)-1, LEN(T7)-FIND("+", T7)))), 0))</f>
        <v>2</v>
      </c>
      <c r="V7" s="24">
        <f>MAX(0, IFERROR(VALUE(MID(T7, FIND("+", T7)+1, IFERROR(FIND("+", T7, FIND("+", T7)+1)-FIND("+", T7)-1, LEN(T7)-FIND("+", T7)))), 0) - 2)</f>
        <v>1</v>
      </c>
      <c r="W7" s="10" t="s">
        <v>36</v>
      </c>
      <c r="X7" s="24">
        <f>MIN(2, IFERROR(VALUE(MID(W7, FIND("+", W7)+1, IFERROR(FIND("+", W7, FIND("+", W7)+1)-FIND("+", W7)-1, LEN(W7)-FIND("+", W7)))), 0))</f>
        <v>2</v>
      </c>
      <c r="Y7" s="24">
        <f>MAX(0, IFERROR(VALUE(MID(W7, FIND("+", W7)+1, IFERROR(FIND("+", W7, FIND("+", W7)+1)-FIND("+", W7)-1, LEN(W7)-FIND("+", W7)))), 0) - 2)</f>
        <v>2</v>
      </c>
      <c r="Z7" s="10" t="s">
        <v>37</v>
      </c>
      <c r="AA7" s="24">
        <f>MIN(2, IFERROR(VALUE(MID(Z7, FIND("+", Z7)+1, IFERROR(FIND("+", Z7, FIND("+", Z7)+1)-FIND("+", Z7)-1, LEN(Z7)-FIND("+", Z7)))), 0))</f>
        <v>2</v>
      </c>
      <c r="AB7" s="24">
        <f>MAX(0, IFERROR(VALUE(MID(Z7, FIND("+", Z7)+1, IFERROR(FIND("+", Z7, FIND("+", Z7)+1)-FIND("+", Z7)-1, LEN(Z7)-FIND("+", Z7)))), 0) - 2)</f>
        <v>3</v>
      </c>
      <c r="AC7" s="10" t="s">
        <v>58</v>
      </c>
      <c r="AD7" s="63">
        <v>0</v>
      </c>
      <c r="AE7" s="65">
        <f>IFERROR(VALUE(MID(AC7, FIND("+", AC7)+1, IFERROR(FIND("+", AC7, FIND("+", AC7)+1) - FIND("+", AC7) - 1, LEN(AC7) - FIND("+", AC7)))), 0)</f>
        <v>0</v>
      </c>
      <c r="AF7" s="67">
        <f>IF(ISNUMBER(SEARCH("AN",Z7)),1,0) + IF(ISNUMBER(SEARCH("AD",AC7)),1,0)</f>
        <v>0</v>
      </c>
      <c r="AG7" s="68">
        <f>((COUNTIF(H7:AC7, "*AN*") + COUNTIF(H7:AC7, "*AD*"))-AF7)*8</f>
        <v>48</v>
      </c>
      <c r="AH7" s="72">
        <f>I7+L7+O7+R7+U7+X7+AA7+AD7</f>
        <v>12</v>
      </c>
      <c r="AI7" s="73">
        <f>J7+M7+P7+S7+V7+Y7+AB7+AE7</f>
        <v>12</v>
      </c>
      <c r="AJ7" s="64" t="s">
        <v>42</v>
      </c>
      <c r="AK7" s="73"/>
      <c r="AL7" s="82"/>
      <c r="AM7" s="83">
        <v>48</v>
      </c>
      <c r="AN7" s="79">
        <f>AF7-AL7</f>
        <v>0</v>
      </c>
      <c r="AO7" s="58">
        <f>AG7-AM7</f>
        <v>0</v>
      </c>
      <c r="AP7" s="85">
        <f>2+2+2+2+2+2</f>
        <v>12</v>
      </c>
      <c r="AQ7" s="86">
        <f>2+2+2+1+2+3</f>
        <v>12</v>
      </c>
      <c r="AR7" s="79">
        <f>AH7-AP7</f>
        <v>0</v>
      </c>
      <c r="AS7" s="58">
        <f>AI7-AQ7</f>
        <v>0</v>
      </c>
    </row>
    <row r="8" spans="1:45" s="22" customFormat="1" ht="24" customHeight="1" x14ac:dyDescent="0.3">
      <c r="A8" s="41">
        <v>3</v>
      </c>
      <c r="B8" s="7" t="s">
        <v>43</v>
      </c>
      <c r="C8" s="8" t="s">
        <v>44</v>
      </c>
      <c r="D8" s="8" t="s">
        <v>45</v>
      </c>
      <c r="E8" s="8" t="s">
        <v>46</v>
      </c>
      <c r="F8" s="8" t="s">
        <v>47</v>
      </c>
      <c r="G8" s="88" t="s">
        <v>251</v>
      </c>
      <c r="H8" s="9"/>
      <c r="I8" s="24">
        <f>MIN(2, IFERROR(VALUE(MID(H8, FIND("+", H8)+1, IFERROR(FIND("+", H8, FIND("+", H8)+1)-FIND("+", H8)-1, LEN(H8)-FIND("+", H8)))), 0))</f>
        <v>0</v>
      </c>
      <c r="J8" s="24">
        <f>MAX(0, IFERROR(VALUE(MID(H8, FIND("+", H8)+1, IFERROR(FIND("+", H8, FIND("+", H8)+1)-FIND("+", H8)-1, LEN(H8)-FIND("+", H8)))), 0) - 2)</f>
        <v>0</v>
      </c>
      <c r="K8" s="10" t="s">
        <v>37</v>
      </c>
      <c r="L8" s="24">
        <f>MIN(2, IFERROR(VALUE(MID(K8, FIND("+", K8)+1, IFERROR(FIND("+", K8, FIND("+", K8)+1)-FIND("+", K8)-1, LEN(K8)-FIND("+", K8)))), 0))</f>
        <v>2</v>
      </c>
      <c r="M8" s="24">
        <f>MAX(0, IFERROR(VALUE(MID(K8, FIND("+", K8)+1, IFERROR(FIND("+", K8, FIND("+", K8)+1)-FIND("+", K8)-1, LEN(K8)-FIND("+", K8)))), 0) - 2)</f>
        <v>3</v>
      </c>
      <c r="N8" s="10" t="s">
        <v>37</v>
      </c>
      <c r="O8" s="24">
        <f>MIN(2, IFERROR(VALUE(MID(N8, FIND("+", N8)+1, IFERROR(FIND("+", N8, FIND("+", N8)+1)-FIND("+", N8)-1, LEN(N8)-FIND("+", N8)))), 0))</f>
        <v>2</v>
      </c>
      <c r="P8" s="24">
        <f>MAX(0, IFERROR(VALUE(MID(N8, FIND("+", N8)+1, IFERROR(FIND("+", N8, FIND("+", N8)+1)-FIND("+", N8)-1, LEN(N8)-FIND("+", N8)))), 0) - 2)</f>
        <v>3</v>
      </c>
      <c r="Q8" s="10" t="s">
        <v>38</v>
      </c>
      <c r="R8" s="24">
        <f>MIN(2, IFERROR(VALUE(MID(Q8, FIND("+", Q8)+1, IFERROR(FIND("+", Q8, FIND("+", Q8)+1)-FIND("+", Q8)-1, LEN(Q8)-FIND("+", Q8)))), 0))</f>
        <v>2</v>
      </c>
      <c r="S8" s="24">
        <f>MAX(0, IFERROR(VALUE(MID(Q8, FIND("+", Q8)+1, IFERROR(FIND("+", Q8, FIND("+", Q8)+1)-FIND("+", Q8)-1, LEN(Q8)-FIND("+", Q8)))), 0) - 2)</f>
        <v>4</v>
      </c>
      <c r="T8" s="10" t="s">
        <v>37</v>
      </c>
      <c r="U8" s="24">
        <f>MIN(2, IFERROR(VALUE(MID(T8, FIND("+", T8)+1, IFERROR(FIND("+", T8, FIND("+", T8)+1)-FIND("+", T8)-1, LEN(T8)-FIND("+", T8)))), 0))</f>
        <v>2</v>
      </c>
      <c r="V8" s="24">
        <f>MAX(0, IFERROR(VALUE(MID(T8, FIND("+", T8)+1, IFERROR(FIND("+", T8, FIND("+", T8)+1)-FIND("+", T8)-1, LEN(T8)-FIND("+", T8)))), 0) - 2)</f>
        <v>3</v>
      </c>
      <c r="W8" s="10" t="s">
        <v>38</v>
      </c>
      <c r="X8" s="24">
        <f>MIN(2, IFERROR(VALUE(MID(W8, FIND("+", W8)+1, IFERROR(FIND("+", W8, FIND("+", W8)+1)-FIND("+", W8)-1, LEN(W8)-FIND("+", W8)))), 0))</f>
        <v>2</v>
      </c>
      <c r="Y8" s="24">
        <f>MAX(0, IFERROR(VALUE(MID(W8, FIND("+", W8)+1, IFERROR(FIND("+", W8, FIND("+", W8)+1)-FIND("+", W8)-1, LEN(W8)-FIND("+", W8)))), 0) - 2)</f>
        <v>4</v>
      </c>
      <c r="Z8" s="10" t="s">
        <v>38</v>
      </c>
      <c r="AA8" s="24">
        <f>MIN(2, IFERROR(VALUE(MID(Z8, FIND("+", Z8)+1, IFERROR(FIND("+", Z8, FIND("+", Z8)+1)-FIND("+", Z8)-1, LEN(Z8)-FIND("+", Z8)))), 0))</f>
        <v>2</v>
      </c>
      <c r="AB8" s="24">
        <f>MAX(0, IFERROR(VALUE(MID(Z8, FIND("+", Z8)+1, IFERROR(FIND("+", Z8, FIND("+", Z8)+1)-FIND("+", Z8)-1, LEN(Z8)-FIND("+", Z8)))), 0) - 2)</f>
        <v>4</v>
      </c>
      <c r="AC8" s="10" t="s">
        <v>58</v>
      </c>
      <c r="AD8" s="63">
        <v>0</v>
      </c>
      <c r="AE8" s="65">
        <f>IFERROR(VALUE(MID(AC8, FIND("+", AC8)+1, IFERROR(FIND("+", AC8, FIND("+", AC8)+1) - FIND("+", AC8) - 1, LEN(AC8) - FIND("+", AC8)))), 0)</f>
        <v>0</v>
      </c>
      <c r="AF8" s="67">
        <f>IF(ISNUMBER(SEARCH("AN",Z8)),1,0) + IF(ISNUMBER(SEARCH("AD",AC8)),1,0)</f>
        <v>0</v>
      </c>
      <c r="AG8" s="69">
        <f>((COUNTIF(H8:AC8, "*AN*") + COUNTIF(H8:AC8, "*AD*"))-AF8)*8</f>
        <v>48</v>
      </c>
      <c r="AH8" s="72">
        <f>I8+L8+O8+R8+U8+X8+AA8+AD8</f>
        <v>12</v>
      </c>
      <c r="AI8" s="73">
        <f>J8+M8+P8+S8+V8+Y8+AB8+AE8</f>
        <v>21</v>
      </c>
      <c r="AJ8" s="64" t="s">
        <v>42</v>
      </c>
      <c r="AK8" s="73"/>
      <c r="AL8" s="82"/>
      <c r="AM8" s="83">
        <v>48</v>
      </c>
      <c r="AN8" s="79">
        <f>AF8-AL8</f>
        <v>0</v>
      </c>
      <c r="AO8" s="58">
        <f>AG8-AM8</f>
        <v>0</v>
      </c>
      <c r="AP8" s="85">
        <f>2+2+2+2+2+2</f>
        <v>12</v>
      </c>
      <c r="AQ8" s="86">
        <f>3+3+4+3+4+4</f>
        <v>21</v>
      </c>
      <c r="AR8" s="79">
        <f>AH8-AP8</f>
        <v>0</v>
      </c>
      <c r="AS8" s="58">
        <f>AI8-AQ8</f>
        <v>0</v>
      </c>
    </row>
    <row r="9" spans="1:45" s="22" customFormat="1" ht="24" customHeight="1" x14ac:dyDescent="0.3">
      <c r="A9" s="41">
        <v>6</v>
      </c>
      <c r="B9" s="7" t="s">
        <v>67</v>
      </c>
      <c r="C9" s="8" t="s">
        <v>68</v>
      </c>
      <c r="D9" s="8" t="s">
        <v>69</v>
      </c>
      <c r="E9" s="8" t="s">
        <v>70</v>
      </c>
      <c r="F9" s="8" t="s">
        <v>71</v>
      </c>
      <c r="G9" s="88" t="s">
        <v>254</v>
      </c>
      <c r="H9" s="9"/>
      <c r="I9" s="24">
        <f>MIN(2, IFERROR(VALUE(MID(H9, FIND("+", H9)+1, IFERROR(FIND("+", H9, FIND("+", H9)+1)-FIND("+", H9)-1, LEN(H9)-FIND("+", H9)))), 0))</f>
        <v>0</v>
      </c>
      <c r="J9" s="24">
        <f>MAX(0, IFERROR(VALUE(MID(H9, FIND("+", H9)+1, IFERROR(FIND("+", H9, FIND("+", H9)+1)-FIND("+", H9)-1, LEN(H9)-FIND("+", H9)))), 0) - 2)</f>
        <v>0</v>
      </c>
      <c r="K9" s="10" t="s">
        <v>35</v>
      </c>
      <c r="L9" s="24">
        <f>MIN(2, IFERROR(VALUE(MID(K9, FIND("+", K9)+1, IFERROR(FIND("+", K9, FIND("+", K9)+1)-FIND("+", K9)-1, LEN(K9)-FIND("+", K9)))), 0))</f>
        <v>2</v>
      </c>
      <c r="M9" s="24">
        <f>MAX(0, IFERROR(VALUE(MID(K9, FIND("+", K9)+1, IFERROR(FIND("+", K9, FIND("+", K9)+1)-FIND("+", K9)-1, LEN(K9)-FIND("+", K9)))), 0) - 2)</f>
        <v>1</v>
      </c>
      <c r="N9" s="10" t="s">
        <v>36</v>
      </c>
      <c r="O9" s="24">
        <f>MIN(2, IFERROR(VALUE(MID(N9, FIND("+", N9)+1, IFERROR(FIND("+", N9, FIND("+", N9)+1)-FIND("+", N9)-1, LEN(N9)-FIND("+", N9)))), 0))</f>
        <v>2</v>
      </c>
      <c r="P9" s="24">
        <f>MAX(0, IFERROR(VALUE(MID(N9, FIND("+", N9)+1, IFERROR(FIND("+", N9, FIND("+", N9)+1)-FIND("+", N9)-1, LEN(N9)-FIND("+", N9)))), 0) - 2)</f>
        <v>2</v>
      </c>
      <c r="Q9" s="10" t="s">
        <v>36</v>
      </c>
      <c r="R9" s="24">
        <f>MIN(2, IFERROR(VALUE(MID(Q9, FIND("+", Q9)+1, IFERROR(FIND("+", Q9, FIND("+", Q9)+1)-FIND("+", Q9)-1, LEN(Q9)-FIND("+", Q9)))), 0))</f>
        <v>2</v>
      </c>
      <c r="S9" s="24">
        <f>MAX(0, IFERROR(VALUE(MID(Q9, FIND("+", Q9)+1, IFERROR(FIND("+", Q9, FIND("+", Q9)+1)-FIND("+", Q9)-1, LEN(Q9)-FIND("+", Q9)))), 0) - 2)</f>
        <v>2</v>
      </c>
      <c r="T9" s="10" t="s">
        <v>35</v>
      </c>
      <c r="U9" s="24">
        <f>MIN(2, IFERROR(VALUE(MID(T9, FIND("+", T9)+1, IFERROR(FIND("+", T9, FIND("+", T9)+1)-FIND("+", T9)-1, LEN(T9)-FIND("+", T9)))), 0))</f>
        <v>2</v>
      </c>
      <c r="V9" s="24">
        <f>MAX(0, IFERROR(VALUE(MID(T9, FIND("+", T9)+1, IFERROR(FIND("+", T9, FIND("+", T9)+1)-FIND("+", T9)-1, LEN(T9)-FIND("+", T9)))), 0) - 2)</f>
        <v>1</v>
      </c>
      <c r="W9" s="10" t="s">
        <v>37</v>
      </c>
      <c r="X9" s="24">
        <f>MIN(2, IFERROR(VALUE(MID(W9, FIND("+", W9)+1, IFERROR(FIND("+", W9, FIND("+", W9)+1)-FIND("+", W9)-1, LEN(W9)-FIND("+", W9)))), 0))</f>
        <v>2</v>
      </c>
      <c r="Y9" s="24">
        <f>MAX(0, IFERROR(VALUE(MID(W9, FIND("+", W9)+1, IFERROR(FIND("+", W9, FIND("+", W9)+1)-FIND("+", W9)-1, LEN(W9)-FIND("+", W9)))), 0) - 2)</f>
        <v>3</v>
      </c>
      <c r="Z9" s="10" t="s">
        <v>37</v>
      </c>
      <c r="AA9" s="24">
        <f>MIN(2, IFERROR(VALUE(MID(Z9, FIND("+", Z9)+1, IFERROR(FIND("+", Z9, FIND("+", Z9)+1)-FIND("+", Z9)-1, LEN(Z9)-FIND("+", Z9)))), 0))</f>
        <v>2</v>
      </c>
      <c r="AB9" s="24">
        <f>MAX(0, IFERROR(VALUE(MID(Z9, FIND("+", Z9)+1, IFERROR(FIND("+", Z9, FIND("+", Z9)+1)-FIND("+", Z9)-1, LEN(Z9)-FIND("+", Z9)))), 0) - 2)</f>
        <v>3</v>
      </c>
      <c r="AC9" s="10" t="s">
        <v>58</v>
      </c>
      <c r="AD9" s="63">
        <v>0</v>
      </c>
      <c r="AE9" s="65">
        <f>IFERROR(VALUE(MID(AC9, FIND("+", AC9)+1, IFERROR(FIND("+", AC9, FIND("+", AC9)+1) - FIND("+", AC9) - 1, LEN(AC9) - FIND("+", AC9)))), 0)</f>
        <v>0</v>
      </c>
      <c r="AF9" s="67">
        <f>IF(ISNUMBER(SEARCH("AN",Z9)),1,0) + IF(ISNUMBER(SEARCH("AD",AC9)),1,0)</f>
        <v>0</v>
      </c>
      <c r="AG9" s="69">
        <f>((COUNTIF(H9:AC9, "*AN*") + COUNTIF(H9:AC9, "*AD*"))-AF9)*8</f>
        <v>48</v>
      </c>
      <c r="AH9" s="72">
        <f>I9+L9+O9+R9+U9+X9+AA9+AD9</f>
        <v>12</v>
      </c>
      <c r="AI9" s="73">
        <f>J9+M9+P9+S9+V9+Y9+AB9+AE9</f>
        <v>12</v>
      </c>
      <c r="AJ9" s="64" t="s">
        <v>42</v>
      </c>
      <c r="AK9" s="73"/>
      <c r="AL9" s="82"/>
      <c r="AM9" s="83">
        <v>48</v>
      </c>
      <c r="AN9" s="79">
        <f>AF9-AL9</f>
        <v>0</v>
      </c>
      <c r="AO9" s="58">
        <f>AG9-AM9</f>
        <v>0</v>
      </c>
      <c r="AP9" s="85">
        <f>2+2+2+2+2+2</f>
        <v>12</v>
      </c>
      <c r="AQ9" s="86">
        <f>1+2+2+1+3+3</f>
        <v>12</v>
      </c>
      <c r="AR9" s="79">
        <f>AH9-AP9</f>
        <v>0</v>
      </c>
      <c r="AS9" s="58">
        <f>AI9-AQ9</f>
        <v>0</v>
      </c>
    </row>
    <row r="10" spans="1:45" s="22" customFormat="1" ht="24" customHeight="1" x14ac:dyDescent="0.3">
      <c r="A10" s="41">
        <v>7</v>
      </c>
      <c r="B10" s="7" t="s">
        <v>72</v>
      </c>
      <c r="C10" s="8" t="s">
        <v>73</v>
      </c>
      <c r="D10" s="8" t="s">
        <v>74</v>
      </c>
      <c r="E10" s="8" t="s">
        <v>75</v>
      </c>
      <c r="F10" s="8" t="s">
        <v>76</v>
      </c>
      <c r="G10" s="88" t="s">
        <v>255</v>
      </c>
      <c r="H10" s="10"/>
      <c r="I10" s="24">
        <f>MIN(2, IFERROR(VALUE(MID(H10, FIND("+", H10)+1, IFERROR(FIND("+", H10, FIND("+", H10)+1)-FIND("+", H10)-1, LEN(H10)-FIND("+", H10)))), 0))</f>
        <v>0</v>
      </c>
      <c r="J10" s="24">
        <f>MAX(0, IFERROR(VALUE(MID(H10, FIND("+", H10)+1, IFERROR(FIND("+", H10, FIND("+", H10)+1)-FIND("+", H10)-1, LEN(H10)-FIND("+", H10)))), 0) - 2)</f>
        <v>0</v>
      </c>
      <c r="K10" s="10" t="s">
        <v>41</v>
      </c>
      <c r="L10" s="24">
        <f>MIN(2, IFERROR(VALUE(MID(K10, FIND("+", K10)+1, IFERROR(FIND("+", K10, FIND("+", K10)+1)-FIND("+", K10)-1, LEN(K10)-FIND("+", K10)))), 0))</f>
        <v>0</v>
      </c>
      <c r="M10" s="24">
        <f>MAX(0, IFERROR(VALUE(MID(K10, FIND("+", K10)+1, IFERROR(FIND("+", K10, FIND("+", K10)+1)-FIND("+", K10)-1, LEN(K10)-FIND("+", K10)))), 0) - 2)</f>
        <v>0</v>
      </c>
      <c r="N10" s="10" t="s">
        <v>57</v>
      </c>
      <c r="O10" s="24">
        <f>MIN(2, IFERROR(VALUE(MID(N10, FIND("+", N10)+1, IFERROR(FIND("+", N10, FIND("+", N10)+1)-FIND("+", N10)-1, LEN(N10)-FIND("+", N10)))), 0))</f>
        <v>0.5</v>
      </c>
      <c r="P10" s="24">
        <f>MAX(0, IFERROR(VALUE(MID(N10, FIND("+", N10)+1, IFERROR(FIND("+", N10, FIND("+", N10)+1)-FIND("+", N10)-1, LEN(N10)-FIND("+", N10)))), 0) - 2)</f>
        <v>0</v>
      </c>
      <c r="Q10" s="10" t="s">
        <v>41</v>
      </c>
      <c r="R10" s="24">
        <f>MIN(2, IFERROR(VALUE(MID(Q10, FIND("+", Q10)+1, IFERROR(FIND("+", Q10, FIND("+", Q10)+1)-FIND("+", Q10)-1, LEN(Q10)-FIND("+", Q10)))), 0))</f>
        <v>0</v>
      </c>
      <c r="S10" s="24">
        <f>MAX(0, IFERROR(VALUE(MID(Q10, FIND("+", Q10)+1, IFERROR(FIND("+", Q10, FIND("+", Q10)+1)-FIND("+", Q10)-1, LEN(Q10)-FIND("+", Q10)))), 0) - 2)</f>
        <v>0</v>
      </c>
      <c r="T10" s="10" t="s">
        <v>41</v>
      </c>
      <c r="U10" s="24">
        <f>MIN(2, IFERROR(VALUE(MID(T10, FIND("+", T10)+1, IFERROR(FIND("+", T10, FIND("+", T10)+1)-FIND("+", T10)-1, LEN(T10)-FIND("+", T10)))), 0))</f>
        <v>0</v>
      </c>
      <c r="V10" s="24">
        <f>MAX(0, IFERROR(VALUE(MID(T10, FIND("+", T10)+1, IFERROR(FIND("+", T10, FIND("+", T10)+1)-FIND("+", T10)-1, LEN(T10)-FIND("+", T10)))), 0) - 2)</f>
        <v>0</v>
      </c>
      <c r="W10" s="10" t="s">
        <v>41</v>
      </c>
      <c r="X10" s="24">
        <f>MIN(2, IFERROR(VALUE(MID(W10, FIND("+", W10)+1, IFERROR(FIND("+", W10, FIND("+", W10)+1)-FIND("+", W10)-1, LEN(W10)-FIND("+", W10)))), 0))</f>
        <v>0</v>
      </c>
      <c r="Y10" s="24">
        <f>MAX(0, IFERROR(VALUE(MID(W10, FIND("+", W10)+1, IFERROR(FIND("+", W10, FIND("+", W10)+1)-FIND("+", W10)-1, LEN(W10)-FIND("+", W10)))), 0) - 2)</f>
        <v>0</v>
      </c>
      <c r="Z10" s="10" t="s">
        <v>41</v>
      </c>
      <c r="AA10" s="24">
        <f>MIN(2, IFERROR(VALUE(MID(Z10, FIND("+", Z10)+1, IFERROR(FIND("+", Z10, FIND("+", Z10)+1)-FIND("+", Z10)-1, LEN(Z10)-FIND("+", Z10)))), 0))</f>
        <v>0</v>
      </c>
      <c r="AB10" s="24">
        <f>MAX(0, IFERROR(VALUE(MID(Z10, FIND("+", Z10)+1, IFERROR(FIND("+", Z10, FIND("+", Z10)+1)-FIND("+", Z10)-1, LEN(Z10)-FIND("+", Z10)))), 0) - 2)</f>
        <v>0</v>
      </c>
      <c r="AC10" s="10" t="s">
        <v>58</v>
      </c>
      <c r="AD10" s="63">
        <v>0</v>
      </c>
      <c r="AE10" s="65">
        <f>IFERROR(VALUE(MID(AC10, FIND("+", AC10)+1, IFERROR(FIND("+", AC10, FIND("+", AC10)+1) - FIND("+", AC10) - 1, LEN(AC10) - FIND("+", AC10)))), 0)</f>
        <v>0</v>
      </c>
      <c r="AF10" s="67">
        <f>IF(ISNUMBER(SEARCH("AN",Z10)),1,0) + IF(ISNUMBER(SEARCH("AD",AC10)),1,0)</f>
        <v>0</v>
      </c>
      <c r="AG10" s="69">
        <f>((COUNTIF(H10:AC10, "*AN*") + COUNTIF(H10:AC10, "*AD*"))-AF10)*8</f>
        <v>48</v>
      </c>
      <c r="AH10" s="72">
        <f>I10+L10+O10+R10+U10+X10+AA10+AD10</f>
        <v>0.5</v>
      </c>
      <c r="AI10" s="73">
        <f>J10+M10+P10+S10+V10+Y10+AB10+AE10</f>
        <v>0</v>
      </c>
      <c r="AJ10" s="64" t="s">
        <v>59</v>
      </c>
      <c r="AK10" s="73"/>
      <c r="AL10" s="82"/>
      <c r="AM10" s="83">
        <v>48</v>
      </c>
      <c r="AN10" s="79">
        <f>AF10-AL10</f>
        <v>0</v>
      </c>
      <c r="AO10" s="58">
        <f>AG10-AM10</f>
        <v>0</v>
      </c>
      <c r="AP10" s="85">
        <f>0.5</f>
        <v>0.5</v>
      </c>
      <c r="AQ10" s="86"/>
      <c r="AR10" s="79">
        <f>AH10-AP10</f>
        <v>0</v>
      </c>
      <c r="AS10" s="58">
        <f>AI10-AQ10</f>
        <v>0</v>
      </c>
    </row>
    <row r="11" spans="1:45" s="22" customFormat="1" ht="24" customHeight="1" x14ac:dyDescent="0.3">
      <c r="A11" s="41">
        <v>15</v>
      </c>
      <c r="B11" s="7" t="s">
        <v>116</v>
      </c>
      <c r="C11" s="8" t="s">
        <v>117</v>
      </c>
      <c r="D11" s="8" t="s">
        <v>118</v>
      </c>
      <c r="E11" s="8" t="s">
        <v>119</v>
      </c>
      <c r="F11" s="8" t="s">
        <v>120</v>
      </c>
      <c r="G11" s="88" t="s">
        <v>263</v>
      </c>
      <c r="H11" s="9"/>
      <c r="I11" s="24">
        <f>MIN(2, IFERROR(VALUE(MID(H11, FIND("+", H11)+1, IFERROR(FIND("+", H11, FIND("+", H11)+1)-FIND("+", H11)-1, LEN(H11)-FIND("+", H11)))), 0))</f>
        <v>0</v>
      </c>
      <c r="J11" s="24">
        <f>MAX(0, IFERROR(VALUE(MID(H11, FIND("+", H11)+1, IFERROR(FIND("+", H11, FIND("+", H11)+1)-FIND("+", H11)-1, LEN(H11)-FIND("+", H11)))), 0) - 2)</f>
        <v>0</v>
      </c>
      <c r="K11" s="10" t="s">
        <v>48</v>
      </c>
      <c r="L11" s="24">
        <f>MIN(2, IFERROR(VALUE(MID(K11, FIND("+", K11)+1, IFERROR(FIND("+", K11, FIND("+", K11)+1)-FIND("+", K11)-1, LEN(K11)-FIND("+", K11)))), 0))</f>
        <v>2</v>
      </c>
      <c r="M11" s="24">
        <f>MAX(0, IFERROR(VALUE(MID(K11, FIND("+", K11)+1, IFERROR(FIND("+", K11, FIND("+", K11)+1)-FIND("+", K11)-1, LEN(K11)-FIND("+", K11)))), 0) - 2)</f>
        <v>4.5</v>
      </c>
      <c r="N11" s="10" t="s">
        <v>48</v>
      </c>
      <c r="O11" s="24">
        <f>MIN(2, IFERROR(VALUE(MID(N11, FIND("+", N11)+1, IFERROR(FIND("+", N11, FIND("+", N11)+1)-FIND("+", N11)-1, LEN(N11)-FIND("+", N11)))), 0))</f>
        <v>2</v>
      </c>
      <c r="P11" s="24">
        <f>MAX(0, IFERROR(VALUE(MID(N11, FIND("+", N11)+1, IFERROR(FIND("+", N11, FIND("+", N11)+1)-FIND("+", N11)-1, LEN(N11)-FIND("+", N11)))), 0) - 2)</f>
        <v>4.5</v>
      </c>
      <c r="Q11" s="10" t="s">
        <v>38</v>
      </c>
      <c r="R11" s="24">
        <f>MIN(2, IFERROR(VALUE(MID(Q11, FIND("+", Q11)+1, IFERROR(FIND("+", Q11, FIND("+", Q11)+1)-FIND("+", Q11)-1, LEN(Q11)-FIND("+", Q11)))), 0))</f>
        <v>2</v>
      </c>
      <c r="S11" s="24">
        <f>MAX(0, IFERROR(VALUE(MID(Q11, FIND("+", Q11)+1, IFERROR(FIND("+", Q11, FIND("+", Q11)+1)-FIND("+", Q11)-1, LEN(Q11)-FIND("+", Q11)))), 0) - 2)</f>
        <v>4</v>
      </c>
      <c r="T11" s="10" t="s">
        <v>66</v>
      </c>
      <c r="U11" s="24">
        <f>MIN(2, IFERROR(VALUE(MID(T11, FIND("+", T11)+1, IFERROR(FIND("+", T11, FIND("+", T11)+1)-FIND("+", T11)-1, LEN(T11)-FIND("+", T11)))), 0))</f>
        <v>2</v>
      </c>
      <c r="V11" s="24">
        <f>MAX(0, IFERROR(VALUE(MID(T11, FIND("+", T11)+1, IFERROR(FIND("+", T11, FIND("+", T11)+1)-FIND("+", T11)-1, LEN(T11)-FIND("+", T11)))), 0) - 2)</f>
        <v>3.5</v>
      </c>
      <c r="W11" s="10" t="s">
        <v>40</v>
      </c>
      <c r="X11" s="24">
        <f>MIN(2, IFERROR(VALUE(MID(W11, FIND("+", W11)+1, IFERROR(FIND("+", W11, FIND("+", W11)+1)-FIND("+", W11)-1, LEN(W11)-FIND("+", W11)))), 0))</f>
        <v>2</v>
      </c>
      <c r="Y11" s="24">
        <f>MAX(0, IFERROR(VALUE(MID(W11, FIND("+", W11)+1, IFERROR(FIND("+", W11, FIND("+", W11)+1)-FIND("+", W11)-1, LEN(W11)-FIND("+", W11)))), 0) - 2)</f>
        <v>5</v>
      </c>
      <c r="Z11" s="10" t="s">
        <v>40</v>
      </c>
      <c r="AA11" s="24">
        <f>MIN(2, IFERROR(VALUE(MID(Z11, FIND("+", Z11)+1, IFERROR(FIND("+", Z11, FIND("+", Z11)+1)-FIND("+", Z11)-1, LEN(Z11)-FIND("+", Z11)))), 0))</f>
        <v>2</v>
      </c>
      <c r="AB11" s="24">
        <f>MAX(0, IFERROR(VALUE(MID(Z11, FIND("+", Z11)+1, IFERROR(FIND("+", Z11, FIND("+", Z11)+1)-FIND("+", Z11)-1, LEN(Z11)-FIND("+", Z11)))), 0) - 2)</f>
        <v>5</v>
      </c>
      <c r="AC11" s="10" t="s">
        <v>58</v>
      </c>
      <c r="AD11" s="63">
        <v>0</v>
      </c>
      <c r="AE11" s="65">
        <f>IFERROR(VALUE(MID(AC11, FIND("+", AC11)+1, IFERROR(FIND("+", AC11, FIND("+", AC11)+1) - FIND("+", AC11) - 1, LEN(AC11) - FIND("+", AC11)))), 0)</f>
        <v>0</v>
      </c>
      <c r="AF11" s="67">
        <f>IF(ISNUMBER(SEARCH("AN",Z11)),1,0) + IF(ISNUMBER(SEARCH("AD",AC11)),1,0)</f>
        <v>0</v>
      </c>
      <c r="AG11" s="69">
        <f>((COUNTIF(H11:AC11, "*AN*") + COUNTIF(H11:AC11, "*AD*"))-AF11)*8</f>
        <v>48</v>
      </c>
      <c r="AH11" s="72">
        <f>I11+L11+O11+R11+U11+X11+AA11+AD11</f>
        <v>12</v>
      </c>
      <c r="AI11" s="73">
        <f>J11+M11+P11+S11+V11+Y11+AB11+AE11</f>
        <v>26.5</v>
      </c>
      <c r="AJ11" s="64" t="s">
        <v>42</v>
      </c>
      <c r="AK11" s="73"/>
      <c r="AL11" s="82"/>
      <c r="AM11" s="83">
        <v>48</v>
      </c>
      <c r="AN11" s="79">
        <f>AF11-AL11</f>
        <v>0</v>
      </c>
      <c r="AO11" s="58">
        <f>AG11-AM11</f>
        <v>0</v>
      </c>
      <c r="AP11" s="85">
        <f>2+2+2+2+2+2</f>
        <v>12</v>
      </c>
      <c r="AQ11" s="86">
        <f>4.5+4.5+4+3.5+5+5</f>
        <v>26.5</v>
      </c>
      <c r="AR11" s="79">
        <f>AH11-AP11</f>
        <v>0</v>
      </c>
      <c r="AS11" s="58">
        <f>AI11-AQ11</f>
        <v>0</v>
      </c>
    </row>
    <row r="12" spans="1:45" s="22" customFormat="1" ht="24" customHeight="1" x14ac:dyDescent="0.3">
      <c r="A12" s="41">
        <v>17</v>
      </c>
      <c r="B12" s="7" t="s">
        <v>122</v>
      </c>
      <c r="C12" s="8" t="s">
        <v>123</v>
      </c>
      <c r="D12" s="8" t="s">
        <v>124</v>
      </c>
      <c r="E12" s="8" t="s">
        <v>125</v>
      </c>
      <c r="F12" s="8" t="s">
        <v>126</v>
      </c>
      <c r="G12" s="88" t="s">
        <v>264</v>
      </c>
      <c r="H12" s="10"/>
      <c r="I12" s="24">
        <f>MIN(2, IFERROR(VALUE(MID(H12, FIND("+", H12)+1, IFERROR(FIND("+", H12, FIND("+", H12)+1)-FIND("+", H12)-1, LEN(H12)-FIND("+", H12)))), 0))</f>
        <v>0</v>
      </c>
      <c r="J12" s="24">
        <f>MAX(0, IFERROR(VALUE(MID(H12, FIND("+", H12)+1, IFERROR(FIND("+", H12, FIND("+", H12)+1)-FIND("+", H12)-1, LEN(H12)-FIND("+", H12)))), 0) - 2)</f>
        <v>0</v>
      </c>
      <c r="K12" s="10" t="s">
        <v>40</v>
      </c>
      <c r="L12" s="24">
        <f>MIN(2, IFERROR(VALUE(MID(K12, FIND("+", K12)+1, IFERROR(FIND("+", K12, FIND("+", K12)+1)-FIND("+", K12)-1, LEN(K12)-FIND("+", K12)))), 0))</f>
        <v>2</v>
      </c>
      <c r="M12" s="24">
        <f>MAX(0, IFERROR(VALUE(MID(K12, FIND("+", K12)+1, IFERROR(FIND("+", K12, FIND("+", K12)+1)-FIND("+", K12)-1, LEN(K12)-FIND("+", K12)))), 0) - 2)</f>
        <v>5</v>
      </c>
      <c r="N12" s="10" t="s">
        <v>218</v>
      </c>
      <c r="O12" s="24">
        <f>MIN(2, IFERROR(VALUE(MID(N12, FIND("+", N12)+1, IFERROR(FIND("+", N12, FIND("+", N12)+1)-FIND("+", N12)-1, LEN(N12)-FIND("+", N12)))), 0))</f>
        <v>2</v>
      </c>
      <c r="P12" s="24">
        <f>MAX(0, IFERROR(VALUE(MID(N12, FIND("+", N12)+1, IFERROR(FIND("+", N12, FIND("+", N12)+1)-FIND("+", N12)-1, LEN(N12)-FIND("+", N12)))), 0) - 2)</f>
        <v>5.5</v>
      </c>
      <c r="Q12" s="10" t="s">
        <v>218</v>
      </c>
      <c r="R12" s="24">
        <f>MIN(2, IFERROR(VALUE(MID(Q12, FIND("+", Q12)+1, IFERROR(FIND("+", Q12, FIND("+", Q12)+1)-FIND("+", Q12)-1, LEN(Q12)-FIND("+", Q12)))), 0))</f>
        <v>2</v>
      </c>
      <c r="S12" s="24">
        <f>MAX(0, IFERROR(VALUE(MID(Q12, FIND("+", Q12)+1, IFERROR(FIND("+", Q12, FIND("+", Q12)+1)-FIND("+", Q12)-1, LEN(Q12)-FIND("+", Q12)))), 0) - 2)</f>
        <v>5.5</v>
      </c>
      <c r="T12" s="10" t="s">
        <v>37</v>
      </c>
      <c r="U12" s="24">
        <f>MIN(2, IFERROR(VALUE(MID(T12, FIND("+", T12)+1, IFERROR(FIND("+", T12, FIND("+", T12)+1)-FIND("+", T12)-1, LEN(T12)-FIND("+", T12)))), 0))</f>
        <v>2</v>
      </c>
      <c r="V12" s="24">
        <f>MAX(0, IFERROR(VALUE(MID(T12, FIND("+", T12)+1, IFERROR(FIND("+", T12, FIND("+", T12)+1)-FIND("+", T12)-1, LEN(T12)-FIND("+", T12)))), 0) - 2)</f>
        <v>3</v>
      </c>
      <c r="W12" s="10" t="s">
        <v>130</v>
      </c>
      <c r="X12" s="24">
        <f>MIN(2, IFERROR(VALUE(MID(W12, FIND("+", W12)+1, IFERROR(FIND("+", W12, FIND("+", W12)+1)-FIND("+", W12)-1, LEN(W12)-FIND("+", W12)))), 0))</f>
        <v>2</v>
      </c>
      <c r="Y12" s="24">
        <f>MAX(0, IFERROR(VALUE(MID(W12, FIND("+", W12)+1, IFERROR(FIND("+", W12, FIND("+", W12)+1)-FIND("+", W12)-1, LEN(W12)-FIND("+", W12)))), 0) - 2)</f>
        <v>6</v>
      </c>
      <c r="Z12" s="10" t="s">
        <v>39</v>
      </c>
      <c r="AA12" s="24">
        <f>MIN(2, IFERROR(VALUE(MID(Z12, FIND("+", Z12)+1, IFERROR(FIND("+", Z12, FIND("+", Z12)+1)-FIND("+", Z12)-1, LEN(Z12)-FIND("+", Z12)))), 0))</f>
        <v>2</v>
      </c>
      <c r="AB12" s="24">
        <f>MAX(0, IFERROR(VALUE(MID(Z12, FIND("+", Z12)+1, IFERROR(FIND("+", Z12, FIND("+", Z12)+1)-FIND("+", Z12)-1, LEN(Z12)-FIND("+", Z12)))), 0) - 2)</f>
        <v>6.5</v>
      </c>
      <c r="AC12" s="10" t="s">
        <v>58</v>
      </c>
      <c r="AD12" s="63">
        <v>0</v>
      </c>
      <c r="AE12" s="65">
        <f>IFERROR(VALUE(MID(AC12, FIND("+", AC12)+1, IFERROR(FIND("+", AC12, FIND("+", AC12)+1) - FIND("+", AC12) - 1, LEN(AC12) - FIND("+", AC12)))), 0)</f>
        <v>0</v>
      </c>
      <c r="AF12" s="67">
        <f>IF(ISNUMBER(SEARCH("AN",Z12)),1,0) + IF(ISNUMBER(SEARCH("AD",AC12)),1,0)</f>
        <v>0</v>
      </c>
      <c r="AG12" s="69">
        <f>((COUNTIF(H12:AC12, "*AN*") + COUNTIF(H12:AC12, "*AD*"))-AF12)*8</f>
        <v>48</v>
      </c>
      <c r="AH12" s="72">
        <f>I12+L12+O12+R12+U12+X12+AA12+AD12</f>
        <v>12</v>
      </c>
      <c r="AI12" s="73">
        <f>J12+M12+P12+S12+V12+Y12+AB12+AE12</f>
        <v>31.5</v>
      </c>
      <c r="AJ12" s="64" t="s">
        <v>42</v>
      </c>
      <c r="AK12" s="73"/>
      <c r="AL12" s="82"/>
      <c r="AM12" s="83">
        <v>48</v>
      </c>
      <c r="AN12" s="79">
        <f>AF12-AL12</f>
        <v>0</v>
      </c>
      <c r="AO12" s="58">
        <f>AG12-AM12</f>
        <v>0</v>
      </c>
      <c r="AP12" s="85">
        <f>2+2+2+2+2+2</f>
        <v>12</v>
      </c>
      <c r="AQ12" s="86">
        <f>5+5.5+5.5+3+6+6.5</f>
        <v>31.5</v>
      </c>
      <c r="AR12" s="79">
        <f>AH12-AP12</f>
        <v>0</v>
      </c>
      <c r="AS12" s="58">
        <f>AI12-AQ12</f>
        <v>0</v>
      </c>
    </row>
    <row r="13" spans="1:45" s="22" customFormat="1" ht="24" customHeight="1" x14ac:dyDescent="0.3">
      <c r="A13" s="41">
        <v>18</v>
      </c>
      <c r="B13" s="7" t="s">
        <v>127</v>
      </c>
      <c r="C13" s="8" t="s">
        <v>128</v>
      </c>
      <c r="D13" s="8" t="s">
        <v>124</v>
      </c>
      <c r="E13" s="8" t="s">
        <v>125</v>
      </c>
      <c r="F13" s="8" t="s">
        <v>129</v>
      </c>
      <c r="G13" s="88" t="s">
        <v>265</v>
      </c>
      <c r="H13" s="10"/>
      <c r="I13" s="24">
        <f>MIN(2, IFERROR(VALUE(MID(H13, FIND("+", H13)+1, IFERROR(FIND("+", H13, FIND("+", H13)+1)-FIND("+", H13)-1, LEN(H13)-FIND("+", H13)))), 0))</f>
        <v>0</v>
      </c>
      <c r="J13" s="24">
        <f>MAX(0, IFERROR(VALUE(MID(H13, FIND("+", H13)+1, IFERROR(FIND("+", H13, FIND("+", H13)+1)-FIND("+", H13)-1, LEN(H13)-FIND("+", H13)))), 0) - 2)</f>
        <v>0</v>
      </c>
      <c r="K13" s="10" t="s">
        <v>35</v>
      </c>
      <c r="L13" s="24">
        <f>MIN(2, IFERROR(VALUE(MID(K13, FIND("+", K13)+1, IFERROR(FIND("+", K13, FIND("+", K13)+1)-FIND("+", K13)-1, LEN(K13)-FIND("+", K13)))), 0))</f>
        <v>2</v>
      </c>
      <c r="M13" s="24">
        <f>MAX(0, IFERROR(VALUE(MID(K13, FIND("+", K13)+1, IFERROR(FIND("+", K13, FIND("+", K13)+1)-FIND("+", K13)-1, LEN(K13)-FIND("+", K13)))), 0) - 2)</f>
        <v>1</v>
      </c>
      <c r="N13" s="10" t="s">
        <v>38</v>
      </c>
      <c r="O13" s="24">
        <f>MIN(2, IFERROR(VALUE(MID(N13, FIND("+", N13)+1, IFERROR(FIND("+", N13, FIND("+", N13)+1)-FIND("+", N13)-1, LEN(N13)-FIND("+", N13)))), 0))</f>
        <v>2</v>
      </c>
      <c r="P13" s="24">
        <f>MAX(0, IFERROR(VALUE(MID(N13, FIND("+", N13)+1, IFERROR(FIND("+", N13, FIND("+", N13)+1)-FIND("+", N13)-1, LEN(N13)-FIND("+", N13)))), 0) - 2)</f>
        <v>4</v>
      </c>
      <c r="Q13" s="10" t="s">
        <v>36</v>
      </c>
      <c r="R13" s="24">
        <f>MIN(2, IFERROR(VALUE(MID(Q13, FIND("+", Q13)+1, IFERROR(FIND("+", Q13, FIND("+", Q13)+1)-FIND("+", Q13)-1, LEN(Q13)-FIND("+", Q13)))), 0))</f>
        <v>2</v>
      </c>
      <c r="S13" s="24">
        <f>MAX(0, IFERROR(VALUE(MID(Q13, FIND("+", Q13)+1, IFERROR(FIND("+", Q13, FIND("+", Q13)+1)-FIND("+", Q13)-1, LEN(Q13)-FIND("+", Q13)))), 0) - 2)</f>
        <v>2</v>
      </c>
      <c r="T13" s="10" t="s">
        <v>35</v>
      </c>
      <c r="U13" s="24">
        <f>MIN(2, IFERROR(VALUE(MID(T13, FIND("+", T13)+1, IFERROR(FIND("+", T13, FIND("+", T13)+1)-FIND("+", T13)-1, LEN(T13)-FIND("+", T13)))), 0))</f>
        <v>2</v>
      </c>
      <c r="V13" s="24">
        <f>MAX(0, IFERROR(VALUE(MID(T13, FIND("+", T13)+1, IFERROR(FIND("+", T13, FIND("+", T13)+1)-FIND("+", T13)-1, LEN(T13)-FIND("+", T13)))), 0) - 2)</f>
        <v>1</v>
      </c>
      <c r="W13" s="10" t="s">
        <v>37</v>
      </c>
      <c r="X13" s="24">
        <f>MIN(2, IFERROR(VALUE(MID(W13, FIND("+", W13)+1, IFERROR(FIND("+", W13, FIND("+", W13)+1)-FIND("+", W13)-1, LEN(W13)-FIND("+", W13)))), 0))</f>
        <v>2</v>
      </c>
      <c r="Y13" s="24">
        <f>MAX(0, IFERROR(VALUE(MID(W13, FIND("+", W13)+1, IFERROR(FIND("+", W13, FIND("+", W13)+1)-FIND("+", W13)-1, LEN(W13)-FIND("+", W13)))), 0) - 2)</f>
        <v>3</v>
      </c>
      <c r="Z13" s="10" t="s">
        <v>37</v>
      </c>
      <c r="AA13" s="24">
        <f>MIN(2, IFERROR(VALUE(MID(Z13, FIND("+", Z13)+1, IFERROR(FIND("+", Z13, FIND("+", Z13)+1)-FIND("+", Z13)-1, LEN(Z13)-FIND("+", Z13)))), 0))</f>
        <v>2</v>
      </c>
      <c r="AB13" s="24">
        <f>MAX(0, IFERROR(VALUE(MID(Z13, FIND("+", Z13)+1, IFERROR(FIND("+", Z13, FIND("+", Z13)+1)-FIND("+", Z13)-1, LEN(Z13)-FIND("+", Z13)))), 0) - 2)</f>
        <v>3</v>
      </c>
      <c r="AC13" s="89" t="s">
        <v>58</v>
      </c>
      <c r="AD13" s="63">
        <v>0</v>
      </c>
      <c r="AE13" s="65">
        <f>IFERROR(VALUE(MID(AC13, FIND("+", AC13)+1, IFERROR(FIND("+", AC13, FIND("+", AC13)+1) - FIND("+", AC13) - 1, LEN(AC13) - FIND("+", AC13)))), 0)</f>
        <v>0</v>
      </c>
      <c r="AF13" s="67">
        <f>IF(ISNUMBER(SEARCH("AN",Z13)),1,0) + IF(ISNUMBER(SEARCH("AD",AC13)),1,0)</f>
        <v>0</v>
      </c>
      <c r="AG13" s="69">
        <f>((COUNTIF(H13:AC13, "*AN*") + COUNTIF(H13:AC13, "*AD*"))-AF13)*8</f>
        <v>48</v>
      </c>
      <c r="AH13" s="72">
        <f>I13+L13+O13+R13+U13+X13+AA13+AD13</f>
        <v>12</v>
      </c>
      <c r="AI13" s="73">
        <f>J13+M13+P13+S13+V13+Y13+AB13+AE13</f>
        <v>14</v>
      </c>
      <c r="AJ13" s="64" t="s">
        <v>42</v>
      </c>
      <c r="AK13" s="73"/>
      <c r="AL13" s="82"/>
      <c r="AM13" s="83">
        <v>48</v>
      </c>
      <c r="AN13" s="79">
        <f>AF13-AL13</f>
        <v>0</v>
      </c>
      <c r="AO13" s="58">
        <f>AG13-AM13</f>
        <v>0</v>
      </c>
      <c r="AP13" s="85">
        <f>2+2+2+2+2+2</f>
        <v>12</v>
      </c>
      <c r="AQ13" s="86">
        <f>1+4+2+1+3+3</f>
        <v>14</v>
      </c>
      <c r="AR13" s="79">
        <f>AH13-AP13</f>
        <v>0</v>
      </c>
      <c r="AS13" s="58">
        <f>AI13-AQ13</f>
        <v>0</v>
      </c>
    </row>
    <row r="14" spans="1:45" s="22" customFormat="1" ht="24" customHeight="1" x14ac:dyDescent="0.3">
      <c r="A14" s="41">
        <v>16</v>
      </c>
      <c r="B14" s="7" t="s">
        <v>131</v>
      </c>
      <c r="C14" s="8" t="s">
        <v>132</v>
      </c>
      <c r="D14" s="8" t="s">
        <v>124</v>
      </c>
      <c r="E14" s="8" t="s">
        <v>125</v>
      </c>
      <c r="F14" s="8" t="s">
        <v>133</v>
      </c>
      <c r="G14" s="88" t="s">
        <v>266</v>
      </c>
      <c r="H14" s="10"/>
      <c r="I14" s="24">
        <f>MIN(2, IFERROR(VALUE(MID(H14, FIND("+", H14)+1, IFERROR(FIND("+", H14, FIND("+", H14)+1)-FIND("+", H14)-1, LEN(H14)-FIND("+", H14)))), 0))</f>
        <v>0</v>
      </c>
      <c r="J14" s="24">
        <f>MAX(0, IFERROR(VALUE(MID(H14, FIND("+", H14)+1, IFERROR(FIND("+", H14, FIND("+", H14)+1)-FIND("+", H14)-1, LEN(H14)-FIND("+", H14)))), 0) - 2)</f>
        <v>0</v>
      </c>
      <c r="K14" s="10" t="s">
        <v>37</v>
      </c>
      <c r="L14" s="24">
        <f>MIN(2, IFERROR(VALUE(MID(K14, FIND("+", K14)+1, IFERROR(FIND("+", K14, FIND("+", K14)+1)-FIND("+", K14)-1, LEN(K14)-FIND("+", K14)))), 0))</f>
        <v>2</v>
      </c>
      <c r="M14" s="24">
        <f>MAX(0, IFERROR(VALUE(MID(K14, FIND("+", K14)+1, IFERROR(FIND("+", K14, FIND("+", K14)+1)-FIND("+", K14)-1, LEN(K14)-FIND("+", K14)))), 0) - 2)</f>
        <v>3</v>
      </c>
      <c r="N14" s="10" t="s">
        <v>38</v>
      </c>
      <c r="O14" s="24">
        <f>MIN(2, IFERROR(VALUE(MID(N14, FIND("+", N14)+1, IFERROR(FIND("+", N14, FIND("+", N14)+1)-FIND("+", N14)-1, LEN(N14)-FIND("+", N14)))), 0))</f>
        <v>2</v>
      </c>
      <c r="P14" s="24">
        <f>MAX(0, IFERROR(VALUE(MID(N14, FIND("+", N14)+1, IFERROR(FIND("+", N14, FIND("+", N14)+1)-FIND("+", N14)-1, LEN(N14)-FIND("+", N14)))), 0) - 2)</f>
        <v>4</v>
      </c>
      <c r="Q14" s="10" t="s">
        <v>40</v>
      </c>
      <c r="R14" s="24">
        <f>MIN(2, IFERROR(VALUE(MID(Q14, FIND("+", Q14)+1, IFERROR(FIND("+", Q14, FIND("+", Q14)+1)-FIND("+", Q14)-1, LEN(Q14)-FIND("+", Q14)))), 0))</f>
        <v>2</v>
      </c>
      <c r="S14" s="24">
        <f>MAX(0, IFERROR(VALUE(MID(Q14, FIND("+", Q14)+1, IFERROR(FIND("+", Q14, FIND("+", Q14)+1)-FIND("+", Q14)-1, LEN(Q14)-FIND("+", Q14)))), 0) - 2)</f>
        <v>5</v>
      </c>
      <c r="T14" s="11" t="s">
        <v>37</v>
      </c>
      <c r="U14" s="24">
        <f>MIN(2, IFERROR(VALUE(MID(T14, FIND("+", T14)+1, IFERROR(FIND("+", T14, FIND("+", T14)+1)-FIND("+", T14)-1, LEN(T14)-FIND("+", T14)))), 0))</f>
        <v>2</v>
      </c>
      <c r="V14" s="24">
        <f>MAX(0, IFERROR(VALUE(MID(T14, FIND("+", T14)+1, IFERROR(FIND("+", T14, FIND("+", T14)+1)-FIND("+", T14)-1, LEN(T14)-FIND("+", T14)))), 0) - 2)</f>
        <v>3</v>
      </c>
      <c r="W14" s="10" t="s">
        <v>38</v>
      </c>
      <c r="X14" s="24">
        <f>MIN(2, IFERROR(VALUE(MID(W14, FIND("+", W14)+1, IFERROR(FIND("+", W14, FIND("+", W14)+1)-FIND("+", W14)-1, LEN(W14)-FIND("+", W14)))), 0))</f>
        <v>2</v>
      </c>
      <c r="Y14" s="24">
        <f>MAX(0, IFERROR(VALUE(MID(W14, FIND("+", W14)+1, IFERROR(FIND("+", W14, FIND("+", W14)+1)-FIND("+", W14)-1, LEN(W14)-FIND("+", W14)))), 0) - 2)</f>
        <v>4</v>
      </c>
      <c r="Z14" s="10" t="s">
        <v>40</v>
      </c>
      <c r="AA14" s="24">
        <f>MIN(2, IFERROR(VALUE(MID(Z14, FIND("+", Z14)+1, IFERROR(FIND("+", Z14, FIND("+", Z14)+1)-FIND("+", Z14)-1, LEN(Z14)-FIND("+", Z14)))), 0))</f>
        <v>2</v>
      </c>
      <c r="AB14" s="24">
        <f>MAX(0, IFERROR(VALUE(MID(Z14, FIND("+", Z14)+1, IFERROR(FIND("+", Z14, FIND("+", Z14)+1)-FIND("+", Z14)-1, LEN(Z14)-FIND("+", Z14)))), 0) - 2)</f>
        <v>5</v>
      </c>
      <c r="AC14" s="10" t="s">
        <v>58</v>
      </c>
      <c r="AD14" s="63">
        <v>0</v>
      </c>
      <c r="AE14" s="65">
        <f>IFERROR(VALUE(MID(AC14, FIND("+", AC14)+1, IFERROR(FIND("+", AC14, FIND("+", AC14)+1) - FIND("+", AC14) - 1, LEN(AC14) - FIND("+", AC14)))), 0)</f>
        <v>0</v>
      </c>
      <c r="AF14" s="67">
        <f>IF(ISNUMBER(SEARCH("AN",Z14)),1,0) + IF(ISNUMBER(SEARCH("AD",AC14)),1,0)</f>
        <v>0</v>
      </c>
      <c r="AG14" s="69">
        <f>((COUNTIF(H14:AC14, "*AN*") + COUNTIF(H14:AC14, "*AD*"))-AF14)*8</f>
        <v>48</v>
      </c>
      <c r="AH14" s="72">
        <f>I14+L14+O14+R14+U14+X14+AA14+AD14</f>
        <v>12</v>
      </c>
      <c r="AI14" s="73">
        <f>J14+M14+P14+S14+V14+Y14+AB14+AE14</f>
        <v>24</v>
      </c>
      <c r="AJ14" s="64" t="s">
        <v>42</v>
      </c>
      <c r="AK14" s="73"/>
      <c r="AL14" s="82"/>
      <c r="AM14" s="83">
        <v>48</v>
      </c>
      <c r="AN14" s="79">
        <f>AF14-AL14</f>
        <v>0</v>
      </c>
      <c r="AO14" s="58">
        <f>AG14-AM14</f>
        <v>0</v>
      </c>
      <c r="AP14" s="85">
        <f>2+2+2+2+2+2</f>
        <v>12</v>
      </c>
      <c r="AQ14" s="86">
        <f>3+4+5+3+4+5</f>
        <v>24</v>
      </c>
      <c r="AR14" s="79">
        <f>AH14-AP14</f>
        <v>0</v>
      </c>
      <c r="AS14" s="58">
        <f>AI14-AQ14</f>
        <v>0</v>
      </c>
    </row>
    <row r="15" spans="1:45" s="22" customFormat="1" ht="24" customHeight="1" x14ac:dyDescent="0.3">
      <c r="A15" s="41">
        <v>19</v>
      </c>
      <c r="B15" s="7" t="s">
        <v>134</v>
      </c>
      <c r="C15" s="8" t="s">
        <v>135</v>
      </c>
      <c r="D15" s="8" t="s">
        <v>136</v>
      </c>
      <c r="E15" s="8" t="s">
        <v>137</v>
      </c>
      <c r="F15" s="8" t="s">
        <v>138</v>
      </c>
      <c r="G15" s="88" t="s">
        <v>267</v>
      </c>
      <c r="H15" s="9" t="s">
        <v>28</v>
      </c>
      <c r="I15" s="24">
        <f>MIN(2, IFERROR(VALUE(MID(H15, FIND("+", H15)+1, IFERROR(FIND("+", H15, FIND("+", H15)+1)-FIND("+", H15)-1, LEN(H15)-FIND("+", H15)))), 0))</f>
        <v>0</v>
      </c>
      <c r="J15" s="24">
        <f>MAX(0, IFERROR(VALUE(MID(H15, FIND("+", H15)+1, IFERROR(FIND("+", H15, FIND("+", H15)+1)-FIND("+", H15)-1, LEN(H15)-FIND("+", H15)))), 0) - 2)</f>
        <v>0</v>
      </c>
      <c r="K15" s="9" t="s">
        <v>28</v>
      </c>
      <c r="L15" s="24">
        <f>MIN(2, IFERROR(VALUE(MID(K15, FIND("+", K15)+1, IFERROR(FIND("+", K15, FIND("+", K15)+1)-FIND("+", K15)-1, LEN(K15)-FIND("+", K15)))), 0))</f>
        <v>0</v>
      </c>
      <c r="M15" s="24">
        <f>MAX(0, IFERROR(VALUE(MID(K15, FIND("+", K15)+1, IFERROR(FIND("+", K15, FIND("+", K15)+1)-FIND("+", K15)-1, LEN(K15)-FIND("+", K15)))), 0) - 2)</f>
        <v>0</v>
      </c>
      <c r="N15" s="9" t="s">
        <v>28</v>
      </c>
      <c r="O15" s="24">
        <f>MIN(2, IFERROR(VALUE(MID(N15, FIND("+", N15)+1, IFERROR(FIND("+", N15, FIND("+", N15)+1)-FIND("+", N15)-1, LEN(N15)-FIND("+", N15)))), 0))</f>
        <v>0</v>
      </c>
      <c r="P15" s="24">
        <f>MAX(0, IFERROR(VALUE(MID(N15, FIND("+", N15)+1, IFERROR(FIND("+", N15, FIND("+", N15)+1)-FIND("+", N15)-1, LEN(N15)-FIND("+", N15)))), 0) - 2)</f>
        <v>0</v>
      </c>
      <c r="Q15" s="10" t="s">
        <v>308</v>
      </c>
      <c r="R15" s="24">
        <f>MIN(2, IFERROR(VALUE(MID(Q15, FIND("+", Q15)+1, IFERROR(FIND("+", Q15, FIND("+", Q15)+1)-FIND("+", Q15)-1, LEN(Q15)-FIND("+", Q15)))), 0))</f>
        <v>2</v>
      </c>
      <c r="S15" s="24">
        <f>MAX(0, IFERROR(VALUE(MID(Q15, FIND("+", Q15)+1, IFERROR(FIND("+", Q15, FIND("+", Q15)+1)-FIND("+", Q15)-1, LEN(Q15)-FIND("+", Q15)))), 0) - 2)</f>
        <v>2</v>
      </c>
      <c r="T15" s="10" t="s">
        <v>56</v>
      </c>
      <c r="U15" s="24">
        <f>MIN(2, IFERROR(VALUE(MID(T15, FIND("+", T15)+1, IFERROR(FIND("+", T15, FIND("+", T15)+1)-FIND("+", T15)-1, LEN(T15)-FIND("+", T15)))), 0))</f>
        <v>2</v>
      </c>
      <c r="V15" s="24">
        <f>MAX(0, IFERROR(VALUE(MID(T15, FIND("+", T15)+1, IFERROR(FIND("+", T15, FIND("+", T15)+1)-FIND("+", T15)-1, LEN(T15)-FIND("+", T15)))), 0) - 2)</f>
        <v>1</v>
      </c>
      <c r="W15" s="10" t="s">
        <v>55</v>
      </c>
      <c r="X15" s="24">
        <f>MIN(2, IFERROR(VALUE(MID(W15, FIND("+", W15)+1, IFERROR(FIND("+", W15, FIND("+", W15)+1)-FIND("+", W15)-1, LEN(W15)-FIND("+", W15)))), 0))</f>
        <v>2</v>
      </c>
      <c r="Y15" s="24">
        <f>MAX(0, IFERROR(VALUE(MID(W15, FIND("+", W15)+1, IFERROR(FIND("+", W15, FIND("+", W15)+1)-FIND("+", W15)-1, LEN(W15)-FIND("+", W15)))), 0) - 2)</f>
        <v>0</v>
      </c>
      <c r="Z15" s="10" t="s">
        <v>58</v>
      </c>
      <c r="AA15" s="24">
        <f>MIN(2, IFERROR(VALUE(MID(Z15, FIND("+", Z15)+1, IFERROR(FIND("+", Z15, FIND("+", Z15)+1)-FIND("+", Z15)-1, LEN(Z15)-FIND("+", Z15)))), 0))</f>
        <v>0</v>
      </c>
      <c r="AB15" s="24">
        <f>MAX(0, IFERROR(VALUE(MID(Z15, FIND("+", Z15)+1, IFERROR(FIND("+", Z15, FIND("+", Z15)+1)-FIND("+", Z15)-1, LEN(Z15)-FIND("+", Z15)))), 0) - 2)</f>
        <v>0</v>
      </c>
      <c r="AC15" s="10"/>
      <c r="AD15" s="63">
        <v>0</v>
      </c>
      <c r="AE15" s="65">
        <f>IFERROR(VALUE(MID(AC15, FIND("+", AC15)+1, IFERROR(FIND("+", AC15, FIND("+", AC15)+1) - FIND("+", AC15) - 1, LEN(AC15) - FIND("+", AC15)))), 0)</f>
        <v>0</v>
      </c>
      <c r="AF15" s="67">
        <f>IF(ISNUMBER(SEARCH("AN",Z15)),1,0) + IF(ISNUMBER(SEARCH("AD",AC15)),1,0)</f>
        <v>0</v>
      </c>
      <c r="AG15" s="69">
        <f>((COUNTIF(H15:AC15, "*AN*") + COUNTIF(H15:AC15, "*AD*"))-AF15)*8</f>
        <v>48</v>
      </c>
      <c r="AH15" s="72">
        <f>I15+L15+O15+R15+U15+X15+AA15+AD15</f>
        <v>6</v>
      </c>
      <c r="AI15" s="73">
        <f>J15+M15+P15+S15+V15+Y15+AB15+AE15</f>
        <v>3</v>
      </c>
      <c r="AJ15" s="64" t="s">
        <v>101</v>
      </c>
      <c r="AK15" s="73"/>
      <c r="AL15" s="82"/>
      <c r="AM15" s="83">
        <v>48</v>
      </c>
      <c r="AN15" s="79">
        <f>AF15-AL15</f>
        <v>0</v>
      </c>
      <c r="AO15" s="58">
        <f>AG15-AM15</f>
        <v>0</v>
      </c>
      <c r="AP15" s="85">
        <f>2+2+2</f>
        <v>6</v>
      </c>
      <c r="AQ15" s="86">
        <f>2+1</f>
        <v>3</v>
      </c>
      <c r="AR15" s="79">
        <f>AH15-AP15</f>
        <v>0</v>
      </c>
      <c r="AS15" s="58">
        <f>AI15-AQ15</f>
        <v>0</v>
      </c>
    </row>
    <row r="16" spans="1:45" s="22" customFormat="1" ht="24" customHeight="1" x14ac:dyDescent="0.3">
      <c r="A16" s="41">
        <v>20</v>
      </c>
      <c r="B16" s="7" t="s">
        <v>139</v>
      </c>
      <c r="C16" s="8" t="s">
        <v>140</v>
      </c>
      <c r="D16" s="8" t="s">
        <v>141</v>
      </c>
      <c r="E16" s="8" t="s">
        <v>99</v>
      </c>
      <c r="F16" s="8" t="s">
        <v>142</v>
      </c>
      <c r="G16" s="88" t="s">
        <v>268</v>
      </c>
      <c r="H16" s="9"/>
      <c r="I16" s="24">
        <f>MIN(2, IFERROR(VALUE(MID(H16, FIND("+", H16)+1, IFERROR(FIND("+", H16, FIND("+", H16)+1)-FIND("+", H16)-1, LEN(H16)-FIND("+", H16)))), 0))</f>
        <v>0</v>
      </c>
      <c r="J16" s="24">
        <f>MAX(0, IFERROR(VALUE(MID(H16, FIND("+", H16)+1, IFERROR(FIND("+", H16, FIND("+", H16)+1)-FIND("+", H16)-1, LEN(H16)-FIND("+", H16)))), 0) - 2)</f>
        <v>0</v>
      </c>
      <c r="K16" s="10" t="s">
        <v>36</v>
      </c>
      <c r="L16" s="24">
        <f>MIN(2, IFERROR(VALUE(MID(K16, FIND("+", K16)+1, IFERROR(FIND("+", K16, FIND("+", K16)+1)-FIND("+", K16)-1, LEN(K16)-FIND("+", K16)))), 0))</f>
        <v>2</v>
      </c>
      <c r="M16" s="24">
        <f>MAX(0, IFERROR(VALUE(MID(K16, FIND("+", K16)+1, IFERROR(FIND("+", K16, FIND("+", K16)+1)-FIND("+", K16)-1, LEN(K16)-FIND("+", K16)))), 0) - 2)</f>
        <v>2</v>
      </c>
      <c r="N16" s="10" t="s">
        <v>36</v>
      </c>
      <c r="O16" s="24">
        <f>MIN(2, IFERROR(VALUE(MID(N16, FIND("+", N16)+1, IFERROR(FIND("+", N16, FIND("+", N16)+1)-FIND("+", N16)-1, LEN(N16)-FIND("+", N16)))), 0))</f>
        <v>2</v>
      </c>
      <c r="P16" s="24">
        <f>MAX(0, IFERROR(VALUE(MID(N16, FIND("+", N16)+1, IFERROR(FIND("+", N16, FIND("+", N16)+1)-FIND("+", N16)-1, LEN(N16)-FIND("+", N16)))), 0) - 2)</f>
        <v>2</v>
      </c>
      <c r="Q16" s="10" t="s">
        <v>36</v>
      </c>
      <c r="R16" s="24">
        <f>MIN(2, IFERROR(VALUE(MID(Q16, FIND("+", Q16)+1, IFERROR(FIND("+", Q16, FIND("+", Q16)+1)-FIND("+", Q16)-1, LEN(Q16)-FIND("+", Q16)))), 0))</f>
        <v>2</v>
      </c>
      <c r="S16" s="24">
        <f>MAX(0, IFERROR(VALUE(MID(Q16, FIND("+", Q16)+1, IFERROR(FIND("+", Q16, FIND("+", Q16)+1)-FIND("+", Q16)-1, LEN(Q16)-FIND("+", Q16)))), 0) - 2)</f>
        <v>2</v>
      </c>
      <c r="T16" s="10" t="s">
        <v>85</v>
      </c>
      <c r="U16" s="24">
        <f>MIN(2, IFERROR(VALUE(MID(T16, FIND("+", T16)+1, IFERROR(FIND("+", T16, FIND("+", T16)+1)-FIND("+", T16)-1, LEN(T16)-FIND("+", T16)))), 0))</f>
        <v>2</v>
      </c>
      <c r="V16" s="24">
        <f>MAX(0, IFERROR(VALUE(MID(T16, FIND("+", T16)+1, IFERROR(FIND("+", T16, FIND("+", T16)+1)-FIND("+", T16)-1, LEN(T16)-FIND("+", T16)))), 0) - 2)</f>
        <v>0</v>
      </c>
      <c r="W16" s="10" t="s">
        <v>37</v>
      </c>
      <c r="X16" s="24">
        <f>MIN(2, IFERROR(VALUE(MID(W16, FIND("+", W16)+1, IFERROR(FIND("+", W16, FIND("+", W16)+1)-FIND("+", W16)-1, LEN(W16)-FIND("+", W16)))), 0))</f>
        <v>2</v>
      </c>
      <c r="Y16" s="24">
        <f>MAX(0, IFERROR(VALUE(MID(W16, FIND("+", W16)+1, IFERROR(FIND("+", W16, FIND("+", W16)+1)-FIND("+", W16)-1, LEN(W16)-FIND("+", W16)))), 0) - 2)</f>
        <v>3</v>
      </c>
      <c r="Z16" s="10" t="s">
        <v>37</v>
      </c>
      <c r="AA16" s="24">
        <f>MIN(2, IFERROR(VALUE(MID(Z16, FIND("+", Z16)+1, IFERROR(FIND("+", Z16, FIND("+", Z16)+1)-FIND("+", Z16)-1, LEN(Z16)-FIND("+", Z16)))), 0))</f>
        <v>2</v>
      </c>
      <c r="AB16" s="24">
        <f>MAX(0, IFERROR(VALUE(MID(Z16, FIND("+", Z16)+1, IFERROR(FIND("+", Z16, FIND("+", Z16)+1)-FIND("+", Z16)-1, LEN(Z16)-FIND("+", Z16)))), 0) - 2)</f>
        <v>3</v>
      </c>
      <c r="AC16" s="10" t="s">
        <v>58</v>
      </c>
      <c r="AD16" s="63">
        <v>0</v>
      </c>
      <c r="AE16" s="65">
        <f>IFERROR(VALUE(MID(AC16, FIND("+", AC16)+1, IFERROR(FIND("+", AC16, FIND("+", AC16)+1) - FIND("+", AC16) - 1, LEN(AC16) - FIND("+", AC16)))), 0)</f>
        <v>0</v>
      </c>
      <c r="AF16" s="67">
        <f>IF(ISNUMBER(SEARCH("AN",Z16)),1,0) + IF(ISNUMBER(SEARCH("AD",AC16)),1,0)</f>
        <v>0</v>
      </c>
      <c r="AG16" s="69">
        <f>((COUNTIF(H16:AC16, "*AN*") + COUNTIF(H16:AC16, "*AD*"))-AF16)*8</f>
        <v>48</v>
      </c>
      <c r="AH16" s="72">
        <f>I16+L16+O16+R16+U16+X16+AA16+AD16</f>
        <v>12</v>
      </c>
      <c r="AI16" s="73">
        <f>J16+M16+P16+S16+V16+Y16+AB16+AE16</f>
        <v>12</v>
      </c>
      <c r="AJ16" s="64" t="s">
        <v>42</v>
      </c>
      <c r="AK16" s="73"/>
      <c r="AL16" s="82"/>
      <c r="AM16" s="83">
        <v>48</v>
      </c>
      <c r="AN16" s="79">
        <f>AF16-AL16</f>
        <v>0</v>
      </c>
      <c r="AO16" s="58">
        <f>AG16-AM16</f>
        <v>0</v>
      </c>
      <c r="AP16" s="85">
        <f>2+2+2+2+2+2</f>
        <v>12</v>
      </c>
      <c r="AQ16" s="86">
        <f>2+2+2+3+3</f>
        <v>12</v>
      </c>
      <c r="AR16" s="79">
        <f>AH16-AP16</f>
        <v>0</v>
      </c>
      <c r="AS16" s="58">
        <f>AI16-AQ16</f>
        <v>0</v>
      </c>
    </row>
    <row r="17" spans="1:45" s="22" customFormat="1" ht="24" customHeight="1" x14ac:dyDescent="0.3">
      <c r="A17" s="41">
        <v>23</v>
      </c>
      <c r="B17" s="7" t="s">
        <v>151</v>
      </c>
      <c r="C17" s="8" t="s">
        <v>152</v>
      </c>
      <c r="D17" s="8" t="s">
        <v>153</v>
      </c>
      <c r="E17" s="8" t="s">
        <v>84</v>
      </c>
      <c r="F17" s="8" t="s">
        <v>154</v>
      </c>
      <c r="G17" s="88" t="s">
        <v>271</v>
      </c>
      <c r="H17" s="10" t="s">
        <v>155</v>
      </c>
      <c r="I17" s="24">
        <f>MIN(2, IFERROR(VALUE(MID(H17, FIND("+", H17)+1, IFERROR(FIND("+", H17, FIND("+", H17)+1)-FIND("+", H17)-1, LEN(H17)-FIND("+", H17)))), 0))</f>
        <v>0</v>
      </c>
      <c r="J17" s="24">
        <f>MAX(0, IFERROR(VALUE(MID(H17, FIND("+", H17)+1, IFERROR(FIND("+", H17, FIND("+", H17)+1)-FIND("+", H17)-1, LEN(H17)-FIND("+", H17)))), 0) - 2)</f>
        <v>0</v>
      </c>
      <c r="K17" s="10" t="s">
        <v>155</v>
      </c>
      <c r="L17" s="24">
        <f>MIN(2, IFERROR(VALUE(MID(K17, FIND("+", K17)+1, IFERROR(FIND("+", K17, FIND("+", K17)+1)-FIND("+", K17)-1, LEN(K17)-FIND("+", K17)))), 0))</f>
        <v>0</v>
      </c>
      <c r="M17" s="24">
        <f>MAX(0, IFERROR(VALUE(MID(K17, FIND("+", K17)+1, IFERROR(FIND("+", K17, FIND("+", K17)+1)-FIND("+", K17)-1, LEN(K17)-FIND("+", K17)))), 0) - 2)</f>
        <v>0</v>
      </c>
      <c r="N17" s="10" t="s">
        <v>155</v>
      </c>
      <c r="O17" s="24">
        <f>MIN(2, IFERROR(VALUE(MID(N17, FIND("+", N17)+1, IFERROR(FIND("+", N17, FIND("+", N17)+1)-FIND("+", N17)-1, LEN(N17)-FIND("+", N17)))), 0))</f>
        <v>0</v>
      </c>
      <c r="P17" s="24">
        <f>MAX(0, IFERROR(VALUE(MID(N17, FIND("+", N17)+1, IFERROR(FIND("+", N17, FIND("+", N17)+1)-FIND("+", N17)-1, LEN(N17)-FIND("+", N17)))), 0) - 2)</f>
        <v>0</v>
      </c>
      <c r="Q17" s="10" t="s">
        <v>155</v>
      </c>
      <c r="R17" s="24">
        <f>MIN(2, IFERROR(VALUE(MID(Q17, FIND("+", Q17)+1, IFERROR(FIND("+", Q17, FIND("+", Q17)+1)-FIND("+", Q17)-1, LEN(Q17)-FIND("+", Q17)))), 0))</f>
        <v>0</v>
      </c>
      <c r="S17" s="24">
        <f>MAX(0, IFERROR(VALUE(MID(Q17, FIND("+", Q17)+1, IFERROR(FIND("+", Q17, FIND("+", Q17)+1)-FIND("+", Q17)-1, LEN(Q17)-FIND("+", Q17)))), 0) - 2)</f>
        <v>0</v>
      </c>
      <c r="T17" s="10" t="s">
        <v>155</v>
      </c>
      <c r="U17" s="24">
        <f>MIN(2, IFERROR(VALUE(MID(T17, FIND("+", T17)+1, IFERROR(FIND("+", T17, FIND("+", T17)+1)-FIND("+", T17)-1, LEN(T17)-FIND("+", T17)))), 0))</f>
        <v>0</v>
      </c>
      <c r="V17" s="24">
        <f>MAX(0, IFERROR(VALUE(MID(T17, FIND("+", T17)+1, IFERROR(FIND("+", T17, FIND("+", T17)+1)-FIND("+", T17)-1, LEN(T17)-FIND("+", T17)))), 0) - 2)</f>
        <v>0</v>
      </c>
      <c r="W17" s="10" t="s">
        <v>155</v>
      </c>
      <c r="X17" s="24">
        <f>MIN(2, IFERROR(VALUE(MID(W17, FIND("+", W17)+1, IFERROR(FIND("+", W17, FIND("+", W17)+1)-FIND("+", W17)-1, LEN(W17)-FIND("+", W17)))), 0))</f>
        <v>0</v>
      </c>
      <c r="Y17" s="24">
        <f>MAX(0, IFERROR(VALUE(MID(W17, FIND("+", W17)+1, IFERROR(FIND("+", W17, FIND("+", W17)+1)-FIND("+", W17)-1, LEN(W17)-FIND("+", W17)))), 0) - 2)</f>
        <v>0</v>
      </c>
      <c r="Z17" s="10" t="s">
        <v>155</v>
      </c>
      <c r="AA17" s="24">
        <f>MIN(2, IFERROR(VALUE(MID(Z17, FIND("+", Z17)+1, IFERROR(FIND("+", Z17, FIND("+", Z17)+1)-FIND("+", Z17)-1, LEN(Z17)-FIND("+", Z17)))), 0))</f>
        <v>0</v>
      </c>
      <c r="AB17" s="24">
        <f>MAX(0, IFERROR(VALUE(MID(Z17, FIND("+", Z17)+1, IFERROR(FIND("+", Z17, FIND("+", Z17)+1)-FIND("+", Z17)-1, LEN(Z17)-FIND("+", Z17)))), 0) - 2)</f>
        <v>0</v>
      </c>
      <c r="AC17" s="10" t="s">
        <v>155</v>
      </c>
      <c r="AD17" s="63">
        <v>0</v>
      </c>
      <c r="AE17" s="65">
        <f>IFERROR(VALUE(MID(AC17, FIND("+", AC17)+1, IFERROR(FIND("+", AC17, FIND("+", AC17)+1) - FIND("+", AC17) - 1, LEN(AC17) - FIND("+", AC17)))), 0)</f>
        <v>0</v>
      </c>
      <c r="AF17" s="67">
        <f>IF(ISNUMBER(SEARCH("AN",Z17)),1,0) + IF(ISNUMBER(SEARCH("AD",AC17)),1,0)</f>
        <v>0</v>
      </c>
      <c r="AG17" s="69">
        <f>((COUNTIF(H17:AC17, "*AN*") + COUNTIF(H17:AC17, "*AD*"))-AF17)*8</f>
        <v>0</v>
      </c>
      <c r="AH17" s="72">
        <f>I17+L17+O17+R17+U17+X17+AA17+AD17</f>
        <v>0</v>
      </c>
      <c r="AI17" s="73">
        <f>J17+M17+P17+S17+V17+Y17+AB17+AE17</f>
        <v>0</v>
      </c>
      <c r="AJ17" s="64" t="s">
        <v>83</v>
      </c>
      <c r="AK17" s="73"/>
      <c r="AL17" s="82"/>
      <c r="AM17" s="83"/>
      <c r="AN17" s="79">
        <f>AF17-AL17</f>
        <v>0</v>
      </c>
      <c r="AO17" s="58">
        <f>AG17-AM17</f>
        <v>0</v>
      </c>
      <c r="AP17" s="85"/>
      <c r="AQ17" s="86"/>
      <c r="AR17" s="79">
        <f>AH17-AP17</f>
        <v>0</v>
      </c>
      <c r="AS17" s="58">
        <f>AI17-AQ17</f>
        <v>0</v>
      </c>
    </row>
    <row r="18" spans="1:45" s="22" customFormat="1" ht="24" customHeight="1" x14ac:dyDescent="0.3">
      <c r="A18" s="41">
        <v>25</v>
      </c>
      <c r="B18" s="7" t="s">
        <v>161</v>
      </c>
      <c r="C18" s="8" t="s">
        <v>162</v>
      </c>
      <c r="D18" s="8" t="s">
        <v>163</v>
      </c>
      <c r="E18" s="8" t="s">
        <v>164</v>
      </c>
      <c r="F18" s="8" t="s">
        <v>165</v>
      </c>
      <c r="G18" s="88" t="s">
        <v>273</v>
      </c>
      <c r="H18" s="9" t="s">
        <v>28</v>
      </c>
      <c r="I18" s="24">
        <f>MIN(2, IFERROR(VALUE(MID(H18, FIND("+", H18)+1, IFERROR(FIND("+", H18, FIND("+", H18)+1)-FIND("+", H18)-1, LEN(H18)-FIND("+", H18)))), 0))</f>
        <v>0</v>
      </c>
      <c r="J18" s="24">
        <f>MAX(0, IFERROR(VALUE(MID(H18, FIND("+", H18)+1, IFERROR(FIND("+", H18, FIND("+", H18)+1)-FIND("+", H18)-1, LEN(H18)-FIND("+", H18)))), 0) - 2)</f>
        <v>0</v>
      </c>
      <c r="K18" s="9" t="s">
        <v>28</v>
      </c>
      <c r="L18" s="24">
        <f>MIN(2, IFERROR(VALUE(MID(K18, FIND("+", K18)+1, IFERROR(FIND("+", K18, FIND("+", K18)+1)-FIND("+", K18)-1, LEN(K18)-FIND("+", K18)))), 0))</f>
        <v>0</v>
      </c>
      <c r="M18" s="24">
        <f>MAX(0, IFERROR(VALUE(MID(K18, FIND("+", K18)+1, IFERROR(FIND("+", K18, FIND("+", K18)+1)-FIND("+", K18)-1, LEN(K18)-FIND("+", K18)))), 0) - 2)</f>
        <v>0</v>
      </c>
      <c r="N18" s="9" t="s">
        <v>26</v>
      </c>
      <c r="O18" s="24">
        <f>MIN(2, IFERROR(VALUE(MID(N18, FIND("+", N18)+1, IFERROR(FIND("+", N18, FIND("+", N18)+1)-FIND("+", N18)-1, LEN(N18)-FIND("+", N18)))), 0))</f>
        <v>0</v>
      </c>
      <c r="P18" s="24">
        <f>MAX(0, IFERROR(VALUE(MID(N18, FIND("+", N18)+1, IFERROR(FIND("+", N18, FIND("+", N18)+1)-FIND("+", N18)-1, LEN(N18)-FIND("+", N18)))), 0) - 2)</f>
        <v>0</v>
      </c>
      <c r="Q18" s="10" t="s">
        <v>27</v>
      </c>
      <c r="R18" s="24">
        <f>MIN(2, IFERROR(VALUE(MID(Q18, FIND("+", Q18)+1, IFERROR(FIND("+", Q18, FIND("+", Q18)+1)-FIND("+", Q18)-1, LEN(Q18)-FIND("+", Q18)))), 0))</f>
        <v>1</v>
      </c>
      <c r="S18" s="24">
        <f>MAX(0, IFERROR(VALUE(MID(Q18, FIND("+", Q18)+1, IFERROR(FIND("+", Q18, FIND("+", Q18)+1)-FIND("+", Q18)-1, LEN(Q18)-FIND("+", Q18)))), 0) - 2)</f>
        <v>0</v>
      </c>
      <c r="T18" s="10" t="s">
        <v>56</v>
      </c>
      <c r="U18" s="24">
        <f>MIN(2, IFERROR(VALUE(MID(T18, FIND("+", T18)+1, IFERROR(FIND("+", T18, FIND("+", T18)+1)-FIND("+", T18)-1, LEN(T18)-FIND("+", T18)))), 0))</f>
        <v>2</v>
      </c>
      <c r="V18" s="24">
        <f>MAX(0, IFERROR(VALUE(MID(T18, FIND("+", T18)+1, IFERROR(FIND("+", T18, FIND("+", T18)+1)-FIND("+", T18)-1, LEN(T18)-FIND("+", T18)))), 0) - 2)</f>
        <v>1</v>
      </c>
      <c r="W18" s="10" t="s">
        <v>55</v>
      </c>
      <c r="X18" s="24">
        <f>MIN(2, IFERROR(VALUE(MID(W18, FIND("+", W18)+1, IFERROR(FIND("+", W18, FIND("+", W18)+1)-FIND("+", W18)-1, LEN(W18)-FIND("+", W18)))), 0))</f>
        <v>2</v>
      </c>
      <c r="Y18" s="24">
        <f>MAX(0, IFERROR(VALUE(MID(W18, FIND("+", W18)+1, IFERROR(FIND("+", W18, FIND("+", W18)+1)-FIND("+", W18)-1, LEN(W18)-FIND("+", W18)))), 0) - 2)</f>
        <v>0</v>
      </c>
      <c r="Z18" s="10" t="s">
        <v>58</v>
      </c>
      <c r="AA18" s="24">
        <f>MIN(2, IFERROR(VALUE(MID(Z18, FIND("+", Z18)+1, IFERROR(FIND("+", Z18, FIND("+", Z18)+1)-FIND("+", Z18)-1, LEN(Z18)-FIND("+", Z18)))), 0))</f>
        <v>0</v>
      </c>
      <c r="AB18" s="24">
        <f>MAX(0, IFERROR(VALUE(MID(Z18, FIND("+", Z18)+1, IFERROR(FIND("+", Z18, FIND("+", Z18)+1)-FIND("+", Z18)-1, LEN(Z18)-FIND("+", Z18)))), 0) - 2)</f>
        <v>0</v>
      </c>
      <c r="AC18" s="10"/>
      <c r="AD18" s="63">
        <v>0</v>
      </c>
      <c r="AE18" s="65">
        <f>IFERROR(VALUE(MID(AC18, FIND("+", AC18)+1, IFERROR(FIND("+", AC18, FIND("+", AC18)+1) - FIND("+", AC18) - 1, LEN(AC18) - FIND("+", AC18)))), 0)</f>
        <v>0</v>
      </c>
      <c r="AF18" s="67">
        <f>IF(ISNUMBER(SEARCH("AN",Z18)),1,0) + IF(ISNUMBER(SEARCH("AD",AC18)),1,0)</f>
        <v>0</v>
      </c>
      <c r="AG18" s="69">
        <f>((COUNTIF(H18:AC18, "*AN*") + COUNTIF(H18:AC18, "*AD*"))-AF18)*8</f>
        <v>40</v>
      </c>
      <c r="AH18" s="72">
        <f>I18+L18+O18+R18+U18+X18+AA18+AD18</f>
        <v>5</v>
      </c>
      <c r="AI18" s="73">
        <f>J18+M18+P18+S18+V18+Y18+AB18+AE18</f>
        <v>1</v>
      </c>
      <c r="AJ18" s="64" t="s">
        <v>101</v>
      </c>
      <c r="AK18" s="73"/>
      <c r="AL18" s="82"/>
      <c r="AM18" s="83">
        <v>40</v>
      </c>
      <c r="AN18" s="79">
        <f>AF18-AL18</f>
        <v>0</v>
      </c>
      <c r="AO18" s="58">
        <f>AG18-AM18</f>
        <v>0</v>
      </c>
      <c r="AP18" s="85">
        <f>1+2+2</f>
        <v>5</v>
      </c>
      <c r="AQ18" s="86">
        <f>1</f>
        <v>1</v>
      </c>
      <c r="AR18" s="79">
        <f>AH18-AP18</f>
        <v>0</v>
      </c>
      <c r="AS18" s="58">
        <f>AI18-AQ18</f>
        <v>0</v>
      </c>
    </row>
    <row r="19" spans="1:45" s="22" customFormat="1" ht="24" customHeight="1" x14ac:dyDescent="0.3">
      <c r="A19" s="41">
        <v>32</v>
      </c>
      <c r="B19" s="7" t="s">
        <v>192</v>
      </c>
      <c r="C19" s="8" t="s">
        <v>193</v>
      </c>
      <c r="D19" s="8" t="s">
        <v>194</v>
      </c>
      <c r="E19" s="8" t="s">
        <v>195</v>
      </c>
      <c r="F19" s="8" t="s">
        <v>196</v>
      </c>
      <c r="G19" s="88" t="s">
        <v>280</v>
      </c>
      <c r="H19" s="9" t="s">
        <v>28</v>
      </c>
      <c r="I19" s="24">
        <f>MIN(2, IFERROR(VALUE(MID(H19, FIND("+", H19)+1, IFERROR(FIND("+", H19, FIND("+", H19)+1)-FIND("+", H19)-1, LEN(H19)-FIND("+", H19)))), 0))</f>
        <v>0</v>
      </c>
      <c r="J19" s="24">
        <f>MAX(0, IFERROR(VALUE(MID(H19, FIND("+", H19)+1, IFERROR(FIND("+", H19, FIND("+", H19)+1)-FIND("+", H19)-1, LEN(H19)-FIND("+", H19)))), 0) - 2)</f>
        <v>0</v>
      </c>
      <c r="K19" s="9" t="s">
        <v>28</v>
      </c>
      <c r="L19" s="24">
        <f>MIN(2, IFERROR(VALUE(MID(K19, FIND("+", K19)+1, IFERROR(FIND("+", K19, FIND("+", K19)+1)-FIND("+", K19)-1, LEN(K19)-FIND("+", K19)))), 0))</f>
        <v>0</v>
      </c>
      <c r="M19" s="24">
        <f>MAX(0, IFERROR(VALUE(MID(K19, FIND("+", K19)+1, IFERROR(FIND("+", K19, FIND("+", K19)+1)-FIND("+", K19)-1, LEN(K19)-FIND("+", K19)))), 0) - 2)</f>
        <v>0</v>
      </c>
      <c r="N19" s="9" t="s">
        <v>28</v>
      </c>
      <c r="O19" s="24">
        <f>MIN(2, IFERROR(VALUE(MID(N19, FIND("+", N19)+1, IFERROR(FIND("+", N19, FIND("+", N19)+1)-FIND("+", N19)-1, LEN(N19)-FIND("+", N19)))), 0))</f>
        <v>0</v>
      </c>
      <c r="P19" s="24">
        <f>MAX(0, IFERROR(VALUE(MID(N19, FIND("+", N19)+1, IFERROR(FIND("+", N19, FIND("+", N19)+1)-FIND("+", N19)-1, LEN(N19)-FIND("+", N19)))), 0) - 2)</f>
        <v>0</v>
      </c>
      <c r="Q19" s="10" t="s">
        <v>308</v>
      </c>
      <c r="R19" s="24">
        <f>MIN(2, IFERROR(VALUE(MID(Q19, FIND("+", Q19)+1, IFERROR(FIND("+", Q19, FIND("+", Q19)+1)-FIND("+", Q19)-1, LEN(Q19)-FIND("+", Q19)))), 0))</f>
        <v>2</v>
      </c>
      <c r="S19" s="24">
        <f>MAX(0, IFERROR(VALUE(MID(Q19, FIND("+", Q19)+1, IFERROR(FIND("+", Q19, FIND("+", Q19)+1)-FIND("+", Q19)-1, LEN(Q19)-FIND("+", Q19)))), 0) - 2)</f>
        <v>2</v>
      </c>
      <c r="T19" s="10" t="s">
        <v>56</v>
      </c>
      <c r="U19" s="24">
        <f>MIN(2, IFERROR(VALUE(MID(T19, FIND("+", T19)+1, IFERROR(FIND("+", T19, FIND("+", T19)+1)-FIND("+", T19)-1, LEN(T19)-FIND("+", T19)))), 0))</f>
        <v>2</v>
      </c>
      <c r="V19" s="24">
        <f>MAX(0, IFERROR(VALUE(MID(T19, FIND("+", T19)+1, IFERROR(FIND("+", T19, FIND("+", T19)+1)-FIND("+", T19)-1, LEN(T19)-FIND("+", T19)))), 0) - 2)</f>
        <v>1</v>
      </c>
      <c r="W19" s="10" t="s">
        <v>55</v>
      </c>
      <c r="X19" s="24">
        <f>MIN(2, IFERROR(VALUE(MID(W19, FIND("+", W19)+1, IFERROR(FIND("+", W19, FIND("+", W19)+1)-FIND("+", W19)-1, LEN(W19)-FIND("+", W19)))), 0))</f>
        <v>2</v>
      </c>
      <c r="Y19" s="24">
        <f>MAX(0, IFERROR(VALUE(MID(W19, FIND("+", W19)+1, IFERROR(FIND("+", W19, FIND("+", W19)+1)-FIND("+", W19)-1, LEN(W19)-FIND("+", W19)))), 0) - 2)</f>
        <v>0</v>
      </c>
      <c r="Z19" s="10" t="s">
        <v>58</v>
      </c>
      <c r="AA19" s="24">
        <f>MIN(2, IFERROR(VALUE(MID(Z19, FIND("+", Z19)+1, IFERROR(FIND("+", Z19, FIND("+", Z19)+1)-FIND("+", Z19)-1, LEN(Z19)-FIND("+", Z19)))), 0))</f>
        <v>0</v>
      </c>
      <c r="AB19" s="24">
        <f>MAX(0, IFERROR(VALUE(MID(Z19, FIND("+", Z19)+1, IFERROR(FIND("+", Z19, FIND("+", Z19)+1)-FIND("+", Z19)-1, LEN(Z19)-FIND("+", Z19)))), 0) - 2)</f>
        <v>0</v>
      </c>
      <c r="AC19" s="10"/>
      <c r="AD19" s="63">
        <v>0</v>
      </c>
      <c r="AE19" s="65">
        <f>IFERROR(VALUE(MID(AC19, FIND("+", AC19)+1, IFERROR(FIND("+", AC19, FIND("+", AC19)+1) - FIND("+", AC19) - 1, LEN(AC19) - FIND("+", AC19)))), 0)</f>
        <v>0</v>
      </c>
      <c r="AF19" s="67">
        <f>IF(ISNUMBER(SEARCH("AN",Z19)),1,0) + IF(ISNUMBER(SEARCH("AD",AC19)),1,0)</f>
        <v>0</v>
      </c>
      <c r="AG19" s="69">
        <f>((COUNTIF(H19:AC19, "*AN*") + COUNTIF(H19:AC19, "*AD*"))-AF19)*8</f>
        <v>48</v>
      </c>
      <c r="AH19" s="72">
        <f>I19+L19+O19+R19+U19+X19+AA19+AD19</f>
        <v>6</v>
      </c>
      <c r="AI19" s="73">
        <f>J19+M19+P19+S19+V19+Y19+AB19+AE19</f>
        <v>3</v>
      </c>
      <c r="AJ19" s="64" t="s">
        <v>101</v>
      </c>
      <c r="AK19" s="73"/>
      <c r="AL19" s="82"/>
      <c r="AM19" s="83">
        <v>48</v>
      </c>
      <c r="AN19" s="79">
        <f>AF19-AL19</f>
        <v>0</v>
      </c>
      <c r="AO19" s="58">
        <f>AG19-AM19</f>
        <v>0</v>
      </c>
      <c r="AP19" s="85">
        <f>2+2+2</f>
        <v>6</v>
      </c>
      <c r="AQ19" s="86">
        <f>2+1</f>
        <v>3</v>
      </c>
      <c r="AR19" s="79">
        <f>AH19-AP19</f>
        <v>0</v>
      </c>
      <c r="AS19" s="58">
        <f>AI19-AQ19</f>
        <v>0</v>
      </c>
    </row>
    <row r="20" spans="1:45" s="22" customFormat="1" ht="24" customHeight="1" x14ac:dyDescent="0.3">
      <c r="A20" s="41">
        <v>39</v>
      </c>
      <c r="B20" s="7" t="s">
        <v>224</v>
      </c>
      <c r="C20" s="8" t="s">
        <v>225</v>
      </c>
      <c r="D20" s="8" t="s">
        <v>226</v>
      </c>
      <c r="E20" s="8" t="s">
        <v>227</v>
      </c>
      <c r="F20" s="8" t="s">
        <v>228</v>
      </c>
      <c r="G20" s="88" t="s">
        <v>287</v>
      </c>
      <c r="H20" s="9" t="s">
        <v>28</v>
      </c>
      <c r="I20" s="24">
        <f>MIN(2, IFERROR(VALUE(MID(H20, FIND("+", H20)+1, IFERROR(FIND("+", H20, FIND("+", H20)+1)-FIND("+", H20)-1, LEN(H20)-FIND("+", H20)))), 0))</f>
        <v>0</v>
      </c>
      <c r="J20" s="24">
        <f>MAX(0, IFERROR(VALUE(MID(H20, FIND("+", H20)+1, IFERROR(FIND("+", H20, FIND("+", H20)+1)-FIND("+", H20)-1, LEN(H20)-FIND("+", H20)))), 0) - 2)</f>
        <v>0</v>
      </c>
      <c r="K20" s="10" t="s">
        <v>54</v>
      </c>
      <c r="L20" s="24">
        <f>MIN(2, IFERROR(VALUE(MID(K20, FIND("+", K20)+1, IFERROR(FIND("+", K20, FIND("+", K20)+1)-FIND("+", K20)-1, LEN(K20)-FIND("+", K20)))), 0))</f>
        <v>1</v>
      </c>
      <c r="M20" s="24">
        <f>MAX(0, IFERROR(VALUE(MID(K20, FIND("+", K20)+1, IFERROR(FIND("+", K20, FIND("+", K20)+1)-FIND("+", K20)-1, LEN(K20)-FIND("+", K20)))), 0) - 2)</f>
        <v>0</v>
      </c>
      <c r="N20" s="10" t="s">
        <v>57</v>
      </c>
      <c r="O20" s="24">
        <f>MIN(2, IFERROR(VALUE(MID(N20, FIND("+", N20)+1, IFERROR(FIND("+", N20, FIND("+", N20)+1)-FIND("+", N20)-1, LEN(N20)-FIND("+", N20)))), 0))</f>
        <v>0.5</v>
      </c>
      <c r="P20" s="24">
        <f>MAX(0, IFERROR(VALUE(MID(N20, FIND("+", N20)+1, IFERROR(FIND("+", N20, FIND("+", N20)+1)-FIND("+", N20)-1, LEN(N20)-FIND("+", N20)))), 0) - 2)</f>
        <v>0</v>
      </c>
      <c r="Q20" s="10" t="s">
        <v>54</v>
      </c>
      <c r="R20" s="24">
        <f>MIN(2, IFERROR(VALUE(MID(Q20, FIND("+", Q20)+1, IFERROR(FIND("+", Q20, FIND("+", Q20)+1)-FIND("+", Q20)-1, LEN(Q20)-FIND("+", Q20)))), 0))</f>
        <v>1</v>
      </c>
      <c r="S20" s="24">
        <f>MAX(0, IFERROR(VALUE(MID(Q20, FIND("+", Q20)+1, IFERROR(FIND("+", Q20, FIND("+", Q20)+1)-FIND("+", Q20)-1, LEN(Q20)-FIND("+", Q20)))), 0) - 2)</f>
        <v>0</v>
      </c>
      <c r="T20" s="10" t="s">
        <v>85</v>
      </c>
      <c r="U20" s="24">
        <f>MIN(2, IFERROR(VALUE(MID(T20, FIND("+", T20)+1, IFERROR(FIND("+", T20, FIND("+", T20)+1)-FIND("+", T20)-1, LEN(T20)-FIND("+", T20)))), 0))</f>
        <v>2</v>
      </c>
      <c r="V20" s="24">
        <f>MAX(0, IFERROR(VALUE(MID(T20, FIND("+", T20)+1, IFERROR(FIND("+", T20, FIND("+", T20)+1)-FIND("+", T20)-1, LEN(T20)-FIND("+", T20)))), 0) - 2)</f>
        <v>0</v>
      </c>
      <c r="W20" s="10" t="s">
        <v>37</v>
      </c>
      <c r="X20" s="24">
        <f>MIN(2, IFERROR(VALUE(MID(W20, FIND("+", W20)+1, IFERROR(FIND("+", W20, FIND("+", W20)+1)-FIND("+", W20)-1, LEN(W20)-FIND("+", W20)))), 0))</f>
        <v>2</v>
      </c>
      <c r="Y20" s="24">
        <f>MAX(0, IFERROR(VALUE(MID(W20, FIND("+", W20)+1, IFERROR(FIND("+", W20, FIND("+", W20)+1)-FIND("+", W20)-1, LEN(W20)-FIND("+", W20)))), 0) - 2)</f>
        <v>3</v>
      </c>
      <c r="Z20" s="10" t="s">
        <v>37</v>
      </c>
      <c r="AA20" s="24">
        <f>MIN(2, IFERROR(VALUE(MID(Z20, FIND("+", Z20)+1, IFERROR(FIND("+", Z20, FIND("+", Z20)+1)-FIND("+", Z20)-1, LEN(Z20)-FIND("+", Z20)))), 0))</f>
        <v>2</v>
      </c>
      <c r="AB20" s="24">
        <f>MAX(0, IFERROR(VALUE(MID(Z20, FIND("+", Z20)+1, IFERROR(FIND("+", Z20, FIND("+", Z20)+1)-FIND("+", Z20)-1, LEN(Z20)-FIND("+", Z20)))), 0) - 2)</f>
        <v>3</v>
      </c>
      <c r="AC20" s="10" t="s">
        <v>58</v>
      </c>
      <c r="AD20" s="63">
        <v>0</v>
      </c>
      <c r="AE20" s="65">
        <f>IFERROR(VALUE(MID(AC20, FIND("+", AC20)+1, IFERROR(FIND("+", AC20, FIND("+", AC20)+1) - FIND("+", AC20) - 1, LEN(AC20) - FIND("+", AC20)))), 0)</f>
        <v>0</v>
      </c>
      <c r="AF20" s="67">
        <f>IF(ISNUMBER(SEARCH("AN",Z20)),1,0) + IF(ISNUMBER(SEARCH("AD",AC20)),1,0)</f>
        <v>0</v>
      </c>
      <c r="AG20" s="69">
        <f>((COUNTIF(H20:AC20, "*AN*") + COUNTIF(H20:AC20, "*AD*"))-AF20)*8</f>
        <v>56</v>
      </c>
      <c r="AH20" s="72">
        <f>I20+L20+O20+R20+U20+X20+AA20+AD20</f>
        <v>8.5</v>
      </c>
      <c r="AI20" s="73">
        <f>J20+M20+P20+S20+V20+Y20+AB20+AE20</f>
        <v>6</v>
      </c>
      <c r="AJ20" s="64" t="s">
        <v>42</v>
      </c>
      <c r="AK20" s="73"/>
      <c r="AL20" s="82"/>
      <c r="AM20" s="83">
        <v>56</v>
      </c>
      <c r="AN20" s="79">
        <f>AF20-AL20</f>
        <v>0</v>
      </c>
      <c r="AO20" s="58">
        <f>AG20-AM20</f>
        <v>0</v>
      </c>
      <c r="AP20" s="85">
        <f>1+0.5+1+2+2+2</f>
        <v>8.5</v>
      </c>
      <c r="AQ20" s="86">
        <f>3+3</f>
        <v>6</v>
      </c>
      <c r="AR20" s="79">
        <f>AH20-AP20</f>
        <v>0</v>
      </c>
      <c r="AS20" s="58">
        <f>AI20-AQ20</f>
        <v>0</v>
      </c>
    </row>
    <row r="21" spans="1:45" s="22" customFormat="1" ht="24" customHeight="1" x14ac:dyDescent="0.3">
      <c r="A21" s="41">
        <v>5</v>
      </c>
      <c r="B21" s="7" t="s">
        <v>60</v>
      </c>
      <c r="C21" s="8" t="s">
        <v>61</v>
      </c>
      <c r="D21" s="8" t="s">
        <v>62</v>
      </c>
      <c r="E21" s="8" t="s">
        <v>63</v>
      </c>
      <c r="F21" s="8" t="s">
        <v>64</v>
      </c>
      <c r="G21" s="88" t="s">
        <v>253</v>
      </c>
      <c r="H21" s="9"/>
      <c r="I21" s="24">
        <f>MIN(2, IFERROR(VALUE(MID(H21, FIND("+", H21)+1, IFERROR(FIND("+", H21, FIND("+", H21)+1)-FIND("+", H21)-1, LEN(H21)-FIND("+", H21)))), 0))</f>
        <v>0</v>
      </c>
      <c r="J21" s="24">
        <f>MAX(0, IFERROR(VALUE(MID(H21, FIND("+", H21)+1, IFERROR(FIND("+", H21, FIND("+", H21)+1)-FIND("+", H21)-1, LEN(H21)-FIND("+", H21)))), 0) - 2)</f>
        <v>0</v>
      </c>
      <c r="K21" s="10" t="s">
        <v>35</v>
      </c>
      <c r="L21" s="24">
        <f>MIN(2, IFERROR(VALUE(MID(K21, FIND("+", K21)+1, IFERROR(FIND("+", K21, FIND("+", K21)+1)-FIND("+", K21)-1, LEN(K21)-FIND("+", K21)))), 0))</f>
        <v>2</v>
      </c>
      <c r="M21" s="24">
        <f>MAX(0, IFERROR(VALUE(MID(K21, FIND("+", K21)+1, IFERROR(FIND("+", K21, FIND("+", K21)+1)-FIND("+", K21)-1, LEN(K21)-FIND("+", K21)))), 0) - 2)</f>
        <v>1</v>
      </c>
      <c r="N21" s="10" t="s">
        <v>36</v>
      </c>
      <c r="O21" s="24">
        <f>MIN(2, IFERROR(VALUE(MID(N21, FIND("+", N21)+1, IFERROR(FIND("+", N21, FIND("+", N21)+1)-FIND("+", N21)-1, LEN(N21)-FIND("+", N21)))), 0))</f>
        <v>2</v>
      </c>
      <c r="P21" s="24">
        <f>MAX(0, IFERROR(VALUE(MID(N21, FIND("+", N21)+1, IFERROR(FIND("+", N21, FIND("+", N21)+1)-FIND("+", N21)-1, LEN(N21)-FIND("+", N21)))), 0) - 2)</f>
        <v>2</v>
      </c>
      <c r="Q21" s="10" t="s">
        <v>36</v>
      </c>
      <c r="R21" s="24">
        <f>MIN(2, IFERROR(VALUE(MID(Q21, FIND("+", Q21)+1, IFERROR(FIND("+", Q21, FIND("+", Q21)+1)-FIND("+", Q21)-1, LEN(Q21)-FIND("+", Q21)))), 0))</f>
        <v>2</v>
      </c>
      <c r="S21" s="24">
        <f>MAX(0, IFERROR(VALUE(MID(Q21, FIND("+", Q21)+1, IFERROR(FIND("+", Q21, FIND("+", Q21)+1)-FIND("+", Q21)-1, LEN(Q21)-FIND("+", Q21)))), 0) - 2)</f>
        <v>2</v>
      </c>
      <c r="T21" s="10" t="s">
        <v>36</v>
      </c>
      <c r="U21" s="24">
        <f>MIN(2, IFERROR(VALUE(MID(T21, FIND("+", T21)+1, IFERROR(FIND("+", T21, FIND("+", T21)+1)-FIND("+", T21)-1, LEN(T21)-FIND("+", T21)))), 0))</f>
        <v>2</v>
      </c>
      <c r="V21" s="24">
        <f>MAX(0, IFERROR(VALUE(MID(T21, FIND("+", T21)+1, IFERROR(FIND("+", T21, FIND("+", T21)+1)-FIND("+", T21)-1, LEN(T21)-FIND("+", T21)))), 0) - 2)</f>
        <v>2</v>
      </c>
      <c r="W21" s="10" t="s">
        <v>37</v>
      </c>
      <c r="X21" s="24">
        <f>MIN(2, IFERROR(VALUE(MID(W21, FIND("+", W21)+1, IFERROR(FIND("+", W21, FIND("+", W21)+1)-FIND("+", W21)-1, LEN(W21)-FIND("+", W21)))), 0))</f>
        <v>2</v>
      </c>
      <c r="Y21" s="24">
        <f>MAX(0, IFERROR(VALUE(MID(W21, FIND("+", W21)+1, IFERROR(FIND("+", W21, FIND("+", W21)+1)-FIND("+", W21)-1, LEN(W21)-FIND("+", W21)))), 0) - 2)</f>
        <v>3</v>
      </c>
      <c r="Z21" s="10" t="s">
        <v>37</v>
      </c>
      <c r="AA21" s="24">
        <f>MIN(2, IFERROR(VALUE(MID(Z21, FIND("+", Z21)+1, IFERROR(FIND("+", Z21, FIND("+", Z21)+1)-FIND("+", Z21)-1, LEN(Z21)-FIND("+", Z21)))), 0))</f>
        <v>2</v>
      </c>
      <c r="AB21" s="24">
        <f>MAX(0, IFERROR(VALUE(MID(Z21, FIND("+", Z21)+1, IFERROR(FIND("+", Z21, FIND("+", Z21)+1)-FIND("+", Z21)-1, LEN(Z21)-FIND("+", Z21)))), 0) - 2)</f>
        <v>3</v>
      </c>
      <c r="AC21" s="10" t="s">
        <v>58</v>
      </c>
      <c r="AD21" s="63">
        <v>0</v>
      </c>
      <c r="AE21" s="65">
        <f>IFERROR(VALUE(MID(AC21, FIND("+", AC21)+1, IFERROR(FIND("+", AC21, FIND("+", AC21)+1) - FIND("+", AC21) - 1, LEN(AC21) - FIND("+", AC21)))), 0)</f>
        <v>0</v>
      </c>
      <c r="AF21" s="67">
        <f>IF(ISNUMBER(SEARCH("AN",Z21)),1,0) + IF(ISNUMBER(SEARCH("AD",AC21)),1,0)</f>
        <v>0</v>
      </c>
      <c r="AG21" s="69">
        <f>((COUNTIF(H21:AC21, "*AN*") + COUNTIF(H21:AC21, "*AD*"))-AF21)*8</f>
        <v>48</v>
      </c>
      <c r="AH21" s="72">
        <f>I21+L21+O21+R21+U21+X21+AA21+AD21</f>
        <v>12</v>
      </c>
      <c r="AI21" s="73">
        <f>J21+M21+P21+S21+V21+Y21+AB21+AE21</f>
        <v>13</v>
      </c>
      <c r="AJ21" s="64" t="s">
        <v>42</v>
      </c>
      <c r="AK21" s="73"/>
      <c r="AL21" s="82"/>
      <c r="AM21" s="83">
        <v>48</v>
      </c>
      <c r="AN21" s="79">
        <f>AF21-AL21</f>
        <v>0</v>
      </c>
      <c r="AO21" s="58">
        <f>AG21-AM21</f>
        <v>0</v>
      </c>
      <c r="AP21" s="85">
        <f>2+2+2+2+2+2</f>
        <v>12</v>
      </c>
      <c r="AQ21" s="86">
        <f>1+2+2+2+3+3</f>
        <v>13</v>
      </c>
      <c r="AR21" s="79">
        <f>AH21-AP21</f>
        <v>0</v>
      </c>
      <c r="AS21" s="58">
        <f>AI21-AQ21</f>
        <v>0</v>
      </c>
    </row>
    <row r="22" spans="1:45" s="22" customFormat="1" ht="24" customHeight="1" x14ac:dyDescent="0.3">
      <c r="A22" s="41">
        <v>37</v>
      </c>
      <c r="B22" s="7" t="s">
        <v>214</v>
      </c>
      <c r="C22" s="8" t="s">
        <v>215</v>
      </c>
      <c r="D22" s="8" t="s">
        <v>24</v>
      </c>
      <c r="E22" s="8" t="s">
        <v>216</v>
      </c>
      <c r="F22" s="8" t="s">
        <v>217</v>
      </c>
      <c r="G22" s="88" t="s">
        <v>285</v>
      </c>
      <c r="H22" s="10"/>
      <c r="I22" s="24">
        <f>MIN(2, IFERROR(VALUE(MID(H22, FIND("+", H22)+1, IFERROR(FIND("+", H22, FIND("+", H22)+1)-FIND("+", H22)-1, LEN(H22)-FIND("+", H22)))), 0))</f>
        <v>0</v>
      </c>
      <c r="J22" s="24">
        <f>MAX(0, IFERROR(VALUE(MID(H22, FIND("+", H22)+1, IFERROR(FIND("+", H22, FIND("+", H22)+1)-FIND("+", H22)-1, LEN(H22)-FIND("+", H22)))), 0) - 2)</f>
        <v>0</v>
      </c>
      <c r="K22" s="10" t="s">
        <v>35</v>
      </c>
      <c r="L22" s="24">
        <f>MIN(2, IFERROR(VALUE(MID(K22, FIND("+", K22)+1, IFERROR(FIND("+", K22, FIND("+", K22)+1)-FIND("+", K22)-1, LEN(K22)-FIND("+", K22)))), 0))</f>
        <v>2</v>
      </c>
      <c r="M22" s="24">
        <f>MAX(0, IFERROR(VALUE(MID(K22, FIND("+", K22)+1, IFERROR(FIND("+", K22, FIND("+", K22)+1)-FIND("+", K22)-1, LEN(K22)-FIND("+", K22)))), 0) - 2)</f>
        <v>1</v>
      </c>
      <c r="N22" s="10" t="s">
        <v>36</v>
      </c>
      <c r="O22" s="24">
        <f>MIN(2, IFERROR(VALUE(MID(N22, FIND("+", N22)+1, IFERROR(FIND("+", N22, FIND("+", N22)+1)-FIND("+", N22)-1, LEN(N22)-FIND("+", N22)))), 0))</f>
        <v>2</v>
      </c>
      <c r="P22" s="24">
        <f>MAX(0, IFERROR(VALUE(MID(N22, FIND("+", N22)+1, IFERROR(FIND("+", N22, FIND("+", N22)+1)-FIND("+", N22)-1, LEN(N22)-FIND("+", N22)))), 0) - 2)</f>
        <v>2</v>
      </c>
      <c r="Q22" s="10" t="s">
        <v>36</v>
      </c>
      <c r="R22" s="24">
        <f>MIN(2, IFERROR(VALUE(MID(Q22, FIND("+", Q22)+1, IFERROR(FIND("+", Q22, FIND("+", Q22)+1)-FIND("+", Q22)-1, LEN(Q22)-FIND("+", Q22)))), 0))</f>
        <v>2</v>
      </c>
      <c r="S22" s="24">
        <f>MAX(0, IFERROR(VALUE(MID(Q22, FIND("+", Q22)+1, IFERROR(FIND("+", Q22, FIND("+", Q22)+1)-FIND("+", Q22)-1, LEN(Q22)-FIND("+", Q22)))), 0) - 2)</f>
        <v>2</v>
      </c>
      <c r="T22" s="10" t="s">
        <v>54</v>
      </c>
      <c r="U22" s="24">
        <f>MIN(2, IFERROR(VALUE(MID(T22, FIND("+", T22)+1, IFERROR(FIND("+", T22, FIND("+", T22)+1)-FIND("+", T22)-1, LEN(T22)-FIND("+", T22)))), 0))</f>
        <v>1</v>
      </c>
      <c r="V22" s="24">
        <f>MAX(0, IFERROR(VALUE(MID(T22, FIND("+", T22)+1, IFERROR(FIND("+", T22, FIND("+", T22)+1)-FIND("+", T22)-1, LEN(T22)-FIND("+", T22)))), 0) - 2)</f>
        <v>0</v>
      </c>
      <c r="W22" s="10" t="s">
        <v>37</v>
      </c>
      <c r="X22" s="24">
        <f>MIN(2, IFERROR(VALUE(MID(W22, FIND("+", W22)+1, IFERROR(FIND("+", W22, FIND("+", W22)+1)-FIND("+", W22)-1, LEN(W22)-FIND("+", W22)))), 0))</f>
        <v>2</v>
      </c>
      <c r="Y22" s="24">
        <f>MAX(0, IFERROR(VALUE(MID(W22, FIND("+", W22)+1, IFERROR(FIND("+", W22, FIND("+", W22)+1)-FIND("+", W22)-1, LEN(W22)-FIND("+", W22)))), 0) - 2)</f>
        <v>3</v>
      </c>
      <c r="Z22" s="10" t="s">
        <v>37</v>
      </c>
      <c r="AA22" s="24">
        <f>MIN(2, IFERROR(VALUE(MID(Z22, FIND("+", Z22)+1, IFERROR(FIND("+", Z22, FIND("+", Z22)+1)-FIND("+", Z22)-1, LEN(Z22)-FIND("+", Z22)))), 0))</f>
        <v>2</v>
      </c>
      <c r="AB22" s="24">
        <f>MAX(0, IFERROR(VALUE(MID(Z22, FIND("+", Z22)+1, IFERROR(FIND("+", Z22, FIND("+", Z22)+1)-FIND("+", Z22)-1, LEN(Z22)-FIND("+", Z22)))), 0) - 2)</f>
        <v>3</v>
      </c>
      <c r="AC22" s="10" t="s">
        <v>58</v>
      </c>
      <c r="AD22" s="63">
        <v>0</v>
      </c>
      <c r="AE22" s="65">
        <f>IFERROR(VALUE(MID(AC22, FIND("+", AC22)+1, IFERROR(FIND("+", AC22, FIND("+", AC22)+1) - FIND("+", AC22) - 1, LEN(AC22) - FIND("+", AC22)))), 0)</f>
        <v>0</v>
      </c>
      <c r="AF22" s="67">
        <f>IF(ISNUMBER(SEARCH("AN",Z22)),1,0) + IF(ISNUMBER(SEARCH("AD",AC22)),1,0)</f>
        <v>0</v>
      </c>
      <c r="AG22" s="69">
        <f>((COUNTIF(H22:AC22, "*AN*") + COUNTIF(H22:AC22, "*AD*"))-AF22)*8</f>
        <v>48</v>
      </c>
      <c r="AH22" s="72">
        <f>I22+L22+O22+R22+U22+X22+AA22+AD22</f>
        <v>11</v>
      </c>
      <c r="AI22" s="73">
        <f>J22+M22+P22+S22+V22+Y22+AB22+AE22</f>
        <v>11</v>
      </c>
      <c r="AJ22" s="64" t="s">
        <v>42</v>
      </c>
      <c r="AK22" s="73"/>
      <c r="AL22" s="82"/>
      <c r="AM22" s="83">
        <v>48</v>
      </c>
      <c r="AN22" s="79">
        <f>AF22-AL22</f>
        <v>0</v>
      </c>
      <c r="AO22" s="58">
        <f>AG22-AM22</f>
        <v>0</v>
      </c>
      <c r="AP22" s="85">
        <f>2+2+2+1+2+2</f>
        <v>11</v>
      </c>
      <c r="AQ22" s="86">
        <f>1+2+2+3+3</f>
        <v>11</v>
      </c>
      <c r="AR22" s="79">
        <f>AH22-AP22</f>
        <v>0</v>
      </c>
      <c r="AS22" s="58">
        <f>AI22-AQ22</f>
        <v>0</v>
      </c>
    </row>
    <row r="23" spans="1:45" s="22" customFormat="1" ht="24" customHeight="1" x14ac:dyDescent="0.3">
      <c r="A23" s="41">
        <v>26</v>
      </c>
      <c r="B23" s="7" t="s">
        <v>166</v>
      </c>
      <c r="C23" s="8" t="s">
        <v>167</v>
      </c>
      <c r="D23" s="8" t="s">
        <v>168</v>
      </c>
      <c r="E23" s="8" t="s">
        <v>62</v>
      </c>
      <c r="F23" s="8" t="s">
        <v>169</v>
      </c>
      <c r="G23" s="88" t="s">
        <v>274</v>
      </c>
      <c r="H23" s="9" t="s">
        <v>28</v>
      </c>
      <c r="I23" s="24">
        <f>MIN(2, IFERROR(VALUE(MID(H23, FIND("+", H23)+1, IFERROR(FIND("+", H23, FIND("+", H23)+1)-FIND("+", H23)-1, LEN(H23)-FIND("+", H23)))), 0))</f>
        <v>0</v>
      </c>
      <c r="J23" s="24">
        <f>MAX(0, IFERROR(VALUE(MID(H23, FIND("+", H23)+1, IFERROR(FIND("+", H23, FIND("+", H23)+1)-FIND("+", H23)-1, LEN(H23)-FIND("+", H23)))), 0) - 2)</f>
        <v>0</v>
      </c>
      <c r="K23" s="9" t="s">
        <v>307</v>
      </c>
      <c r="L23" s="24">
        <f>MIN(2, IFERROR(VALUE(MID(K23, FIND("+", K23)+1, IFERROR(FIND("+", K23, FIND("+", K23)+1)-FIND("+", K23)-1, LEN(K23)-FIND("+", K23)))), 0))</f>
        <v>2</v>
      </c>
      <c r="M23" s="24">
        <f>MAX(0, IFERROR(VALUE(MID(K23, FIND("+", K23)+1, IFERROR(FIND("+", K23, FIND("+", K23)+1)-FIND("+", K23)-1, LEN(K23)-FIND("+", K23)))), 0) - 2)</f>
        <v>4</v>
      </c>
      <c r="N23" s="9" t="s">
        <v>28</v>
      </c>
      <c r="O23" s="24">
        <f>MIN(2, IFERROR(VALUE(MID(N23, FIND("+", N23)+1, IFERROR(FIND("+", N23, FIND("+", N23)+1)-FIND("+", N23)-1, LEN(N23)-FIND("+", N23)))), 0))</f>
        <v>0</v>
      </c>
      <c r="P23" s="24">
        <f>MAX(0, IFERROR(VALUE(MID(N23, FIND("+", N23)+1, IFERROR(FIND("+", N23, FIND("+", N23)+1)-FIND("+", N23)-1, LEN(N23)-FIND("+", N23)))), 0) - 2)</f>
        <v>0</v>
      </c>
      <c r="Q23" s="10" t="s">
        <v>309</v>
      </c>
      <c r="R23" s="24">
        <f>MIN(2, IFERROR(VALUE(MID(Q23, FIND("+", Q23)+1, IFERROR(FIND("+", Q23, FIND("+", Q23)+1)-FIND("+", Q23)-1, LEN(Q23)-FIND("+", Q23)))), 0))</f>
        <v>2</v>
      </c>
      <c r="S23" s="24">
        <f>MAX(0, IFERROR(VALUE(MID(Q23, FIND("+", Q23)+1, IFERROR(FIND("+", Q23, FIND("+", Q23)+1)-FIND("+", Q23)-1, LEN(Q23)-FIND("+", Q23)))), 0) - 2)</f>
        <v>8</v>
      </c>
      <c r="T23" s="10" t="s">
        <v>28</v>
      </c>
      <c r="U23" s="24">
        <f>MIN(2, IFERROR(VALUE(MID(T23, FIND("+", T23)+1, IFERROR(FIND("+", T23, FIND("+", T23)+1)-FIND("+", T23)-1, LEN(T23)-FIND("+", T23)))), 0))</f>
        <v>0</v>
      </c>
      <c r="V23" s="24">
        <f>MAX(0, IFERROR(VALUE(MID(T23, FIND("+", T23)+1, IFERROR(FIND("+", T23, FIND("+", T23)+1)-FIND("+", T23)-1, LEN(T23)-FIND("+", T23)))), 0) - 2)</f>
        <v>0</v>
      </c>
      <c r="W23" s="10" t="s">
        <v>28</v>
      </c>
      <c r="X23" s="24">
        <f>MIN(2, IFERROR(VALUE(MID(W23, FIND("+", W23)+1, IFERROR(FIND("+", W23, FIND("+", W23)+1)-FIND("+", W23)-1, LEN(W23)-FIND("+", W23)))), 0))</f>
        <v>0</v>
      </c>
      <c r="Y23" s="24">
        <f>MAX(0, IFERROR(VALUE(MID(W23, FIND("+", W23)+1, IFERROR(FIND("+", W23, FIND("+", W23)+1)-FIND("+", W23)-1, LEN(W23)-FIND("+", W23)))), 0) - 2)</f>
        <v>0</v>
      </c>
      <c r="Z23" s="10" t="s">
        <v>58</v>
      </c>
      <c r="AA23" s="24">
        <f>MIN(2, IFERROR(VALUE(MID(Z23, FIND("+", Z23)+1, IFERROR(FIND("+", Z23, FIND("+", Z23)+1)-FIND("+", Z23)-1, LEN(Z23)-FIND("+", Z23)))), 0))</f>
        <v>0</v>
      </c>
      <c r="AB23" s="24">
        <f>MAX(0, IFERROR(VALUE(MID(Z23, FIND("+", Z23)+1, IFERROR(FIND("+", Z23, FIND("+", Z23)+1)-FIND("+", Z23)-1, LEN(Z23)-FIND("+", Z23)))), 0) - 2)</f>
        <v>0</v>
      </c>
      <c r="AC23" s="10"/>
      <c r="AD23" s="63">
        <v>0</v>
      </c>
      <c r="AE23" s="65">
        <f>IFERROR(VALUE(MID(AC23, FIND("+", AC23)+1, IFERROR(FIND("+", AC23, FIND("+", AC23)+1) - FIND("+", AC23) - 1, LEN(AC23) - FIND("+", AC23)))), 0)</f>
        <v>0</v>
      </c>
      <c r="AF23" s="67">
        <f>IF(ISNUMBER(SEARCH("AN",Z23)),1,0) + IF(ISNUMBER(SEARCH("AD",AC23)),1,0)</f>
        <v>0</v>
      </c>
      <c r="AG23" s="69">
        <f>((COUNTIF(H23:AC23, "*AN*") + COUNTIF(H23:AC23, "*AD*"))-AF23)*8</f>
        <v>48</v>
      </c>
      <c r="AH23" s="72">
        <f>I23+L23+O23+R23+U23+X23+AA23+AD23</f>
        <v>4</v>
      </c>
      <c r="AI23" s="73">
        <f>J23+M23+P23+S23+V23+Y23+AB23+AE23</f>
        <v>12</v>
      </c>
      <c r="AJ23" s="64" t="s">
        <v>42</v>
      </c>
      <c r="AK23" s="73"/>
      <c r="AL23" s="82"/>
      <c r="AM23" s="83">
        <v>48</v>
      </c>
      <c r="AN23" s="79">
        <f>AF23-AL23</f>
        <v>0</v>
      </c>
      <c r="AO23" s="58">
        <f>AG23-AM23</f>
        <v>0</v>
      </c>
      <c r="AP23" s="85">
        <f>2+2</f>
        <v>4</v>
      </c>
      <c r="AQ23" s="86">
        <f>4+6</f>
        <v>10</v>
      </c>
      <c r="AR23" s="79">
        <f>AH23-AP23</f>
        <v>0</v>
      </c>
      <c r="AS23" s="58">
        <f>AI23-AQ23</f>
        <v>2</v>
      </c>
    </row>
    <row r="24" spans="1:45" s="22" customFormat="1" ht="24" customHeight="1" x14ac:dyDescent="0.3">
      <c r="A24" s="41">
        <v>29</v>
      </c>
      <c r="B24" s="7" t="s">
        <v>179</v>
      </c>
      <c r="C24" s="8" t="s">
        <v>180</v>
      </c>
      <c r="D24" s="8" t="s">
        <v>177</v>
      </c>
      <c r="E24" s="8" t="s">
        <v>181</v>
      </c>
      <c r="F24" s="8" t="s">
        <v>182</v>
      </c>
      <c r="G24" s="88" t="s">
        <v>277</v>
      </c>
      <c r="H24" s="9"/>
      <c r="I24" s="24">
        <f>MIN(2, IFERROR(VALUE(MID(H24, FIND("+", H24)+1, IFERROR(FIND("+", H24, FIND("+", H24)+1)-FIND("+", H24)-1, LEN(H24)-FIND("+", H24)))), 0))</f>
        <v>0</v>
      </c>
      <c r="J24" s="24">
        <f>MAX(0, IFERROR(VALUE(MID(H24, FIND("+", H24)+1, IFERROR(FIND("+", H24, FIND("+", H24)+1)-FIND("+", H24)-1, LEN(H24)-FIND("+", H24)))), 0) - 2)</f>
        <v>0</v>
      </c>
      <c r="K24" s="10" t="s">
        <v>35</v>
      </c>
      <c r="L24" s="24">
        <f>MIN(2, IFERROR(VALUE(MID(K24, FIND("+", K24)+1, IFERROR(FIND("+", K24, FIND("+", K24)+1)-FIND("+", K24)-1, LEN(K24)-FIND("+", K24)))), 0))</f>
        <v>2</v>
      </c>
      <c r="M24" s="24">
        <f>MAX(0, IFERROR(VALUE(MID(K24, FIND("+", K24)+1, IFERROR(FIND("+", K24, FIND("+", K24)+1)-FIND("+", K24)-1, LEN(K24)-FIND("+", K24)))), 0) - 2)</f>
        <v>1</v>
      </c>
      <c r="N24" s="10" t="s">
        <v>36</v>
      </c>
      <c r="O24" s="24">
        <f>MIN(2, IFERROR(VALUE(MID(N24, FIND("+", N24)+1, IFERROR(FIND("+", N24, FIND("+", N24)+1)-FIND("+", N24)-1, LEN(N24)-FIND("+", N24)))), 0))</f>
        <v>2</v>
      </c>
      <c r="P24" s="24">
        <f>MAX(0, IFERROR(VALUE(MID(N24, FIND("+", N24)+1, IFERROR(FIND("+", N24, FIND("+", N24)+1)-FIND("+", N24)-1, LEN(N24)-FIND("+", N24)))), 0) - 2)</f>
        <v>2</v>
      </c>
      <c r="Q24" s="10" t="s">
        <v>36</v>
      </c>
      <c r="R24" s="24">
        <f>MIN(2, IFERROR(VALUE(MID(Q24, FIND("+", Q24)+1, IFERROR(FIND("+", Q24, FIND("+", Q24)+1)-FIND("+", Q24)-1, LEN(Q24)-FIND("+", Q24)))), 0))</f>
        <v>2</v>
      </c>
      <c r="S24" s="24">
        <f>MAX(0, IFERROR(VALUE(MID(Q24, FIND("+", Q24)+1, IFERROR(FIND("+", Q24, FIND("+", Q24)+1)-FIND("+", Q24)-1, LEN(Q24)-FIND("+", Q24)))), 0) - 2)</f>
        <v>2</v>
      </c>
      <c r="T24" s="10" t="s">
        <v>77</v>
      </c>
      <c r="U24" s="24">
        <f>MIN(2, IFERROR(VALUE(MID(T24, FIND("+", T24)+1, IFERROR(FIND("+", T24, FIND("+", T24)+1)-FIND("+", T24)-1, LEN(T24)-FIND("+", T24)))), 0))</f>
        <v>2</v>
      </c>
      <c r="V24" s="24">
        <f>MAX(0, IFERROR(VALUE(MID(T24, FIND("+", T24)+1, IFERROR(FIND("+", T24, FIND("+", T24)+1)-FIND("+", T24)-1, LEN(T24)-FIND("+", T24)))), 0) - 2)</f>
        <v>1.5</v>
      </c>
      <c r="W24" s="10" t="s">
        <v>37</v>
      </c>
      <c r="X24" s="24">
        <f>MIN(2, IFERROR(VALUE(MID(W24, FIND("+", W24)+1, IFERROR(FIND("+", W24, FIND("+", W24)+1)-FIND("+", W24)-1, LEN(W24)-FIND("+", W24)))), 0))</f>
        <v>2</v>
      </c>
      <c r="Y24" s="24">
        <f>MAX(0, IFERROR(VALUE(MID(W24, FIND("+", W24)+1, IFERROR(FIND("+", W24, FIND("+", W24)+1)-FIND("+", W24)-1, LEN(W24)-FIND("+", W24)))), 0) - 2)</f>
        <v>3</v>
      </c>
      <c r="Z24" s="10" t="s">
        <v>37</v>
      </c>
      <c r="AA24" s="24">
        <f>MIN(2, IFERROR(VALUE(MID(Z24, FIND("+", Z24)+1, IFERROR(FIND("+", Z24, FIND("+", Z24)+1)-FIND("+", Z24)-1, LEN(Z24)-FIND("+", Z24)))), 0))</f>
        <v>2</v>
      </c>
      <c r="AB24" s="24">
        <f>MAX(0, IFERROR(VALUE(MID(Z24, FIND("+", Z24)+1, IFERROR(FIND("+", Z24, FIND("+", Z24)+1)-FIND("+", Z24)-1, LEN(Z24)-FIND("+", Z24)))), 0) - 2)</f>
        <v>3</v>
      </c>
      <c r="AC24" s="10" t="s">
        <v>58</v>
      </c>
      <c r="AD24" s="63">
        <v>0</v>
      </c>
      <c r="AE24" s="65">
        <f>IFERROR(VALUE(MID(AC24, FIND("+", AC24)+1, IFERROR(FIND("+", AC24, FIND("+", AC24)+1) - FIND("+", AC24) - 1, LEN(AC24) - FIND("+", AC24)))), 0)</f>
        <v>0</v>
      </c>
      <c r="AF24" s="67">
        <f>IF(ISNUMBER(SEARCH("AN",Z24)),1,0) + IF(ISNUMBER(SEARCH("AD",AC24)),1,0)</f>
        <v>0</v>
      </c>
      <c r="AG24" s="69">
        <f>((COUNTIF(H24:AC24, "*AN*") + COUNTIF(H24:AC24, "*AD*"))-AF24)*8</f>
        <v>48</v>
      </c>
      <c r="AH24" s="72">
        <f>I24+L24+O24+R24+U24+X24+AA24+AD24</f>
        <v>12</v>
      </c>
      <c r="AI24" s="73">
        <f>J24+M24+P24+S24+V24+Y24+AB24+AE24</f>
        <v>12.5</v>
      </c>
      <c r="AJ24" s="64" t="s">
        <v>42</v>
      </c>
      <c r="AK24" s="73"/>
      <c r="AL24" s="82"/>
      <c r="AM24" s="83">
        <v>48</v>
      </c>
      <c r="AN24" s="79">
        <f>AF24-AL24</f>
        <v>0</v>
      </c>
      <c r="AO24" s="58">
        <f>AG24-AM24</f>
        <v>0</v>
      </c>
      <c r="AP24" s="85">
        <f>2+2+2+2+2+2</f>
        <v>12</v>
      </c>
      <c r="AQ24" s="86">
        <f>1+2+2+1.5+3+3</f>
        <v>12.5</v>
      </c>
      <c r="AR24" s="79">
        <f>AH24-AP24</f>
        <v>0</v>
      </c>
      <c r="AS24" s="58">
        <f>AI24-AQ24</f>
        <v>0</v>
      </c>
    </row>
    <row r="25" spans="1:45" s="22" customFormat="1" ht="24" customHeight="1" x14ac:dyDescent="0.3">
      <c r="A25" s="41">
        <v>30</v>
      </c>
      <c r="B25" s="7" t="s">
        <v>183</v>
      </c>
      <c r="C25" s="8" t="s">
        <v>184</v>
      </c>
      <c r="D25" s="8" t="s">
        <v>185</v>
      </c>
      <c r="E25" s="8" t="s">
        <v>186</v>
      </c>
      <c r="F25" s="8" t="s">
        <v>187</v>
      </c>
      <c r="G25" s="88" t="s">
        <v>278</v>
      </c>
      <c r="H25" s="9"/>
      <c r="I25" s="24">
        <f>MIN(2, IFERROR(VALUE(MID(H25, FIND("+", H25)+1, IFERROR(FIND("+", H25, FIND("+", H25)+1)-FIND("+", H25)-1, LEN(H25)-FIND("+", H25)))), 0))</f>
        <v>0</v>
      </c>
      <c r="J25" s="24">
        <f>MAX(0, IFERROR(VALUE(MID(H25, FIND("+", H25)+1, IFERROR(FIND("+", H25, FIND("+", H25)+1)-FIND("+", H25)-1, LEN(H25)-FIND("+", H25)))), 0) - 2)</f>
        <v>0</v>
      </c>
      <c r="K25" s="10" t="s">
        <v>36</v>
      </c>
      <c r="L25" s="24">
        <f>MIN(2, IFERROR(VALUE(MID(K25, FIND("+", K25)+1, IFERROR(FIND("+", K25, FIND("+", K25)+1)-FIND("+", K25)-1, LEN(K25)-FIND("+", K25)))), 0))</f>
        <v>2</v>
      </c>
      <c r="M25" s="24">
        <f>MAX(0, IFERROR(VALUE(MID(K25, FIND("+", K25)+1, IFERROR(FIND("+", K25, FIND("+", K25)+1)-FIND("+", K25)-1, LEN(K25)-FIND("+", K25)))), 0) - 2)</f>
        <v>2</v>
      </c>
      <c r="N25" s="10" t="s">
        <v>36</v>
      </c>
      <c r="O25" s="24">
        <f>MIN(2, IFERROR(VALUE(MID(N25, FIND("+", N25)+1, IFERROR(FIND("+", N25, FIND("+", N25)+1)-FIND("+", N25)-1, LEN(N25)-FIND("+", N25)))), 0))</f>
        <v>2</v>
      </c>
      <c r="P25" s="24">
        <f>MAX(0, IFERROR(VALUE(MID(N25, FIND("+", N25)+1, IFERROR(FIND("+", N25, FIND("+", N25)+1)-FIND("+", N25)-1, LEN(N25)-FIND("+", N25)))), 0) - 2)</f>
        <v>2</v>
      </c>
      <c r="Q25" s="10" t="s">
        <v>36</v>
      </c>
      <c r="R25" s="24">
        <f>MIN(2, IFERROR(VALUE(MID(Q25, FIND("+", Q25)+1, IFERROR(FIND("+", Q25, FIND("+", Q25)+1)-FIND("+", Q25)-1, LEN(Q25)-FIND("+", Q25)))), 0))</f>
        <v>2</v>
      </c>
      <c r="S25" s="24">
        <f>MAX(0, IFERROR(VALUE(MID(Q25, FIND("+", Q25)+1, IFERROR(FIND("+", Q25, FIND("+", Q25)+1)-FIND("+", Q25)-1, LEN(Q25)-FIND("+", Q25)))), 0) - 2)</f>
        <v>2</v>
      </c>
      <c r="T25" s="10" t="s">
        <v>54</v>
      </c>
      <c r="U25" s="24">
        <f>MIN(2, IFERROR(VALUE(MID(T25, FIND("+", T25)+1, IFERROR(FIND("+", T25, FIND("+", T25)+1)-FIND("+", T25)-1, LEN(T25)-FIND("+", T25)))), 0))</f>
        <v>1</v>
      </c>
      <c r="V25" s="24">
        <f>MAX(0, IFERROR(VALUE(MID(T25, FIND("+", T25)+1, IFERROR(FIND("+", T25, FIND("+", T25)+1)-FIND("+", T25)-1, LEN(T25)-FIND("+", T25)))), 0) - 2)</f>
        <v>0</v>
      </c>
      <c r="W25" s="10" t="s">
        <v>37</v>
      </c>
      <c r="X25" s="24">
        <f>MIN(2, IFERROR(VALUE(MID(W25, FIND("+", W25)+1, IFERROR(FIND("+", W25, FIND("+", W25)+1)-FIND("+", W25)-1, LEN(W25)-FIND("+", W25)))), 0))</f>
        <v>2</v>
      </c>
      <c r="Y25" s="24">
        <f>MAX(0, IFERROR(VALUE(MID(W25, FIND("+", W25)+1, IFERROR(FIND("+", W25, FIND("+", W25)+1)-FIND("+", W25)-1, LEN(W25)-FIND("+", W25)))), 0) - 2)</f>
        <v>3</v>
      </c>
      <c r="Z25" s="10" t="s">
        <v>37</v>
      </c>
      <c r="AA25" s="24">
        <f>MIN(2, IFERROR(VALUE(MID(Z25, FIND("+", Z25)+1, IFERROR(FIND("+", Z25, FIND("+", Z25)+1)-FIND("+", Z25)-1, LEN(Z25)-FIND("+", Z25)))), 0))</f>
        <v>2</v>
      </c>
      <c r="AB25" s="24">
        <f>MAX(0, IFERROR(VALUE(MID(Z25, FIND("+", Z25)+1, IFERROR(FIND("+", Z25, FIND("+", Z25)+1)-FIND("+", Z25)-1, LEN(Z25)-FIND("+", Z25)))), 0) - 2)</f>
        <v>3</v>
      </c>
      <c r="AC25" s="10" t="s">
        <v>58</v>
      </c>
      <c r="AD25" s="63">
        <v>0</v>
      </c>
      <c r="AE25" s="65">
        <f>IFERROR(VALUE(MID(AC25, FIND("+", AC25)+1, IFERROR(FIND("+", AC25, FIND("+", AC25)+1) - FIND("+", AC25) - 1, LEN(AC25) - FIND("+", AC25)))), 0)</f>
        <v>0</v>
      </c>
      <c r="AF25" s="67">
        <f>IF(ISNUMBER(SEARCH("AN",Z25)),1,0) + IF(ISNUMBER(SEARCH("AD",AC25)),1,0)</f>
        <v>0</v>
      </c>
      <c r="AG25" s="69">
        <f>((COUNTIF(H25:AC25, "*AN*") + COUNTIF(H25:AC25, "*AD*"))-AF25)*8</f>
        <v>48</v>
      </c>
      <c r="AH25" s="72">
        <f>I25+L25+O25+R25+U25+X25+AA25+AD25</f>
        <v>11</v>
      </c>
      <c r="AI25" s="73">
        <f>J25+M25+P25+S25+V25+Y25+AB25+AE25</f>
        <v>12</v>
      </c>
      <c r="AJ25" s="64" t="s">
        <v>42</v>
      </c>
      <c r="AK25" s="73"/>
      <c r="AL25" s="82"/>
      <c r="AM25" s="83">
        <v>48</v>
      </c>
      <c r="AN25" s="79">
        <f>AF25-AL25</f>
        <v>0</v>
      </c>
      <c r="AO25" s="58">
        <f>AG25-AM25</f>
        <v>0</v>
      </c>
      <c r="AP25" s="85">
        <f>2+2+2+1+2+2</f>
        <v>11</v>
      </c>
      <c r="AQ25" s="86">
        <f>2+2+2+3+3</f>
        <v>12</v>
      </c>
      <c r="AR25" s="79">
        <f>AH25-AP25</f>
        <v>0</v>
      </c>
      <c r="AS25" s="58">
        <f>AI25-AQ25</f>
        <v>0</v>
      </c>
    </row>
    <row r="26" spans="1:45" s="22" customFormat="1" ht="24" customHeight="1" x14ac:dyDescent="0.3">
      <c r="A26" s="41">
        <v>21</v>
      </c>
      <c r="B26" s="7" t="s">
        <v>143</v>
      </c>
      <c r="C26" s="8" t="s">
        <v>144</v>
      </c>
      <c r="D26" s="8" t="s">
        <v>145</v>
      </c>
      <c r="E26" s="8" t="s">
        <v>98</v>
      </c>
      <c r="F26" s="8" t="s">
        <v>93</v>
      </c>
      <c r="G26" s="88" t="s">
        <v>269</v>
      </c>
      <c r="H26" s="9"/>
      <c r="I26" s="24">
        <f>MIN(2, IFERROR(VALUE(MID(H26, FIND("+", H26)+1, IFERROR(FIND("+", H26, FIND("+", H26)+1)-FIND("+", H26)-1, LEN(H26)-FIND("+", H26)))), 0))</f>
        <v>0</v>
      </c>
      <c r="J26" s="24">
        <f>MAX(0, IFERROR(VALUE(MID(H26, FIND("+", H26)+1, IFERROR(FIND("+", H26, FIND("+", H26)+1)-FIND("+", H26)-1, LEN(H26)-FIND("+", H26)))), 0) - 2)</f>
        <v>0</v>
      </c>
      <c r="K26" s="10" t="s">
        <v>35</v>
      </c>
      <c r="L26" s="24">
        <f>MIN(2, IFERROR(VALUE(MID(K26, FIND("+", K26)+1, IFERROR(FIND("+", K26, FIND("+", K26)+1)-FIND("+", K26)-1, LEN(K26)-FIND("+", K26)))), 0))</f>
        <v>2</v>
      </c>
      <c r="M26" s="24">
        <f>MAX(0, IFERROR(VALUE(MID(K26, FIND("+", K26)+1, IFERROR(FIND("+", K26, FIND("+", K26)+1)-FIND("+", K26)-1, LEN(K26)-FIND("+", K26)))), 0) - 2)</f>
        <v>1</v>
      </c>
      <c r="N26" s="10" t="s">
        <v>36</v>
      </c>
      <c r="O26" s="24">
        <f>MIN(2, IFERROR(VALUE(MID(N26, FIND("+", N26)+1, IFERROR(FIND("+", N26, FIND("+", N26)+1)-FIND("+", N26)-1, LEN(N26)-FIND("+", N26)))), 0))</f>
        <v>2</v>
      </c>
      <c r="P26" s="24">
        <f>MAX(0, IFERROR(VALUE(MID(N26, FIND("+", N26)+1, IFERROR(FIND("+", N26, FIND("+", N26)+1)-FIND("+", N26)-1, LEN(N26)-FIND("+", N26)))), 0) - 2)</f>
        <v>2</v>
      </c>
      <c r="Q26" s="10" t="s">
        <v>36</v>
      </c>
      <c r="R26" s="24">
        <f>MIN(2, IFERROR(VALUE(MID(Q26, FIND("+", Q26)+1, IFERROR(FIND("+", Q26, FIND("+", Q26)+1)-FIND("+", Q26)-1, LEN(Q26)-FIND("+", Q26)))), 0))</f>
        <v>2</v>
      </c>
      <c r="S26" s="24">
        <f>MAX(0, IFERROR(VALUE(MID(Q26, FIND("+", Q26)+1, IFERROR(FIND("+", Q26, FIND("+", Q26)+1)-FIND("+", Q26)-1, LEN(Q26)-FIND("+", Q26)))), 0) - 2)</f>
        <v>2</v>
      </c>
      <c r="T26" s="10" t="s">
        <v>77</v>
      </c>
      <c r="U26" s="24">
        <f>MIN(2, IFERROR(VALUE(MID(T26, FIND("+", T26)+1, IFERROR(FIND("+", T26, FIND("+", T26)+1)-FIND("+", T26)-1, LEN(T26)-FIND("+", T26)))), 0))</f>
        <v>2</v>
      </c>
      <c r="V26" s="24">
        <f>MAX(0, IFERROR(VALUE(MID(T26, FIND("+", T26)+1, IFERROR(FIND("+", T26, FIND("+", T26)+1)-FIND("+", T26)-1, LEN(T26)-FIND("+", T26)))), 0) - 2)</f>
        <v>1.5</v>
      </c>
      <c r="W26" s="10" t="s">
        <v>37</v>
      </c>
      <c r="X26" s="24">
        <f>MIN(2, IFERROR(VALUE(MID(W26, FIND("+", W26)+1, IFERROR(FIND("+", W26, FIND("+", W26)+1)-FIND("+", W26)-1, LEN(W26)-FIND("+", W26)))), 0))</f>
        <v>2</v>
      </c>
      <c r="Y26" s="24">
        <f>MAX(0, IFERROR(VALUE(MID(W26, FIND("+", W26)+1, IFERROR(FIND("+", W26, FIND("+", W26)+1)-FIND("+", W26)-1, LEN(W26)-FIND("+", W26)))), 0) - 2)</f>
        <v>3</v>
      </c>
      <c r="Z26" s="10" t="s">
        <v>37</v>
      </c>
      <c r="AA26" s="24">
        <f>MIN(2, IFERROR(VALUE(MID(Z26, FIND("+", Z26)+1, IFERROR(FIND("+", Z26, FIND("+", Z26)+1)-FIND("+", Z26)-1, LEN(Z26)-FIND("+", Z26)))), 0))</f>
        <v>2</v>
      </c>
      <c r="AB26" s="24">
        <f>MAX(0, IFERROR(VALUE(MID(Z26, FIND("+", Z26)+1, IFERROR(FIND("+", Z26, FIND("+", Z26)+1)-FIND("+", Z26)-1, LEN(Z26)-FIND("+", Z26)))), 0) - 2)</f>
        <v>3</v>
      </c>
      <c r="AC26" s="10" t="s">
        <v>58</v>
      </c>
      <c r="AD26" s="63">
        <v>0</v>
      </c>
      <c r="AE26" s="65">
        <f>IFERROR(VALUE(MID(AC26, FIND("+", AC26)+1, IFERROR(FIND("+", AC26, FIND("+", AC26)+1) - FIND("+", AC26) - 1, LEN(AC26) - FIND("+", AC26)))), 0)</f>
        <v>0</v>
      </c>
      <c r="AF26" s="67">
        <f>IF(ISNUMBER(SEARCH("AN",Z26)),1,0) + IF(ISNUMBER(SEARCH("AD",AC26)),1,0)</f>
        <v>0</v>
      </c>
      <c r="AG26" s="69">
        <f>((COUNTIF(H26:AC26, "*AN*") + COUNTIF(H26:AC26, "*AD*"))-AF26)*8</f>
        <v>48</v>
      </c>
      <c r="AH26" s="72">
        <f>I26+L26+O26+R26+U26+X26+AA26+AD26</f>
        <v>12</v>
      </c>
      <c r="AI26" s="73">
        <f>J26+M26+P26+S26+V26+Y26+AB26+AE26</f>
        <v>12.5</v>
      </c>
      <c r="AJ26" s="64" t="s">
        <v>42</v>
      </c>
      <c r="AK26" s="73"/>
      <c r="AL26" s="82"/>
      <c r="AM26" s="83">
        <v>48</v>
      </c>
      <c r="AN26" s="79">
        <f>AF26-AL26</f>
        <v>0</v>
      </c>
      <c r="AO26" s="58">
        <f>AG26-AM26</f>
        <v>0</v>
      </c>
      <c r="AP26" s="85">
        <f>2+2+2+2+2+2</f>
        <v>12</v>
      </c>
      <c r="AQ26" s="86">
        <f>1+2+2+1.5+3+3</f>
        <v>12.5</v>
      </c>
      <c r="AR26" s="79">
        <f>AH26-AP26</f>
        <v>0</v>
      </c>
      <c r="AS26" s="58">
        <f>AI26-AQ26</f>
        <v>0</v>
      </c>
    </row>
    <row r="27" spans="1:45" s="22" customFormat="1" ht="24" customHeight="1" x14ac:dyDescent="0.3">
      <c r="A27" s="41">
        <v>11</v>
      </c>
      <c r="B27" s="7" t="s">
        <v>95</v>
      </c>
      <c r="C27" s="8" t="s">
        <v>96</v>
      </c>
      <c r="D27" s="8" t="s">
        <v>46</v>
      </c>
      <c r="E27" s="8" t="s">
        <v>94</v>
      </c>
      <c r="F27" s="8" t="s">
        <v>97</v>
      </c>
      <c r="G27" s="88" t="s">
        <v>259</v>
      </c>
      <c r="H27" s="10"/>
      <c r="I27" s="24">
        <f>MIN(2, IFERROR(VALUE(MID(H27, FIND("+", H27)+1, IFERROR(FIND("+", H27, FIND("+", H27)+1)-FIND("+", H27)-1, LEN(H27)-FIND("+", H27)))), 0))</f>
        <v>0</v>
      </c>
      <c r="J27" s="24">
        <f>MAX(0, IFERROR(VALUE(MID(H27, FIND("+", H27)+1, IFERROR(FIND("+", H27, FIND("+", H27)+1)-FIND("+", H27)-1, LEN(H27)-FIND("+", H27)))), 0) - 2)</f>
        <v>0</v>
      </c>
      <c r="K27" s="11" t="s">
        <v>37</v>
      </c>
      <c r="L27" s="24">
        <f>MIN(2, IFERROR(VALUE(MID(K27, FIND("+", K27)+1, IFERROR(FIND("+", K27, FIND("+", K27)+1)-FIND("+", K27)-1, LEN(K27)-FIND("+", K27)))), 0))</f>
        <v>2</v>
      </c>
      <c r="M27" s="24">
        <f>MAX(0, IFERROR(VALUE(MID(K27, FIND("+", K27)+1, IFERROR(FIND("+", K27, FIND("+", K27)+1)-FIND("+", K27)-1, LEN(K27)-FIND("+", K27)))), 0) - 2)</f>
        <v>3</v>
      </c>
      <c r="N27" s="10" t="s">
        <v>37</v>
      </c>
      <c r="O27" s="24">
        <f>MIN(2, IFERROR(VALUE(MID(N27, FIND("+", N27)+1, IFERROR(FIND("+", N27, FIND("+", N27)+1)-FIND("+", N27)-1, LEN(N27)-FIND("+", N27)))), 0))</f>
        <v>2</v>
      </c>
      <c r="P27" s="24">
        <f>MAX(0, IFERROR(VALUE(MID(N27, FIND("+", N27)+1, IFERROR(FIND("+", N27, FIND("+", N27)+1)-FIND("+", N27)-1, LEN(N27)-FIND("+", N27)))), 0) - 2)</f>
        <v>3</v>
      </c>
      <c r="Q27" s="10" t="s">
        <v>38</v>
      </c>
      <c r="R27" s="24">
        <f>MIN(2, IFERROR(VALUE(MID(Q27, FIND("+", Q27)+1, IFERROR(FIND("+", Q27, FIND("+", Q27)+1)-FIND("+", Q27)-1, LEN(Q27)-FIND("+", Q27)))), 0))</f>
        <v>2</v>
      </c>
      <c r="S27" s="24">
        <f>MAX(0, IFERROR(VALUE(MID(Q27, FIND("+", Q27)+1, IFERROR(FIND("+", Q27, FIND("+", Q27)+1)-FIND("+", Q27)-1, LEN(Q27)-FIND("+", Q27)))), 0) - 2)</f>
        <v>4</v>
      </c>
      <c r="T27" s="10" t="s">
        <v>35</v>
      </c>
      <c r="U27" s="24">
        <f>MIN(2, IFERROR(VALUE(MID(T27, FIND("+", T27)+1, IFERROR(FIND("+", T27, FIND("+", T27)+1)-FIND("+", T27)-1, LEN(T27)-FIND("+", T27)))), 0))</f>
        <v>2</v>
      </c>
      <c r="V27" s="24">
        <f>MAX(0, IFERROR(VALUE(MID(T27, FIND("+", T27)+1, IFERROR(FIND("+", T27, FIND("+", T27)+1)-FIND("+", T27)-1, LEN(T27)-FIND("+", T27)))), 0) - 2)</f>
        <v>1</v>
      </c>
      <c r="W27" s="10" t="s">
        <v>37</v>
      </c>
      <c r="X27" s="24">
        <f>MIN(2, IFERROR(VALUE(MID(W27, FIND("+", W27)+1, IFERROR(FIND("+", W27, FIND("+", W27)+1)-FIND("+", W27)-1, LEN(W27)-FIND("+", W27)))), 0))</f>
        <v>2</v>
      </c>
      <c r="Y27" s="24">
        <f>MAX(0, IFERROR(VALUE(MID(W27, FIND("+", W27)+1, IFERROR(FIND("+", W27, FIND("+", W27)+1)-FIND("+", W27)-1, LEN(W27)-FIND("+", W27)))), 0) - 2)</f>
        <v>3</v>
      </c>
      <c r="Z27" s="10" t="s">
        <v>40</v>
      </c>
      <c r="AA27" s="24">
        <f>MIN(2, IFERROR(VALUE(MID(Z27, FIND("+", Z27)+1, IFERROR(FIND("+", Z27, FIND("+", Z27)+1)-FIND("+", Z27)-1, LEN(Z27)-FIND("+", Z27)))), 0))</f>
        <v>2</v>
      </c>
      <c r="AB27" s="24">
        <f>MAX(0, IFERROR(VALUE(MID(Z27, FIND("+", Z27)+1, IFERROR(FIND("+", Z27, FIND("+", Z27)+1)-FIND("+", Z27)-1, LEN(Z27)-FIND("+", Z27)))), 0) - 2)</f>
        <v>5</v>
      </c>
      <c r="AC27" s="10" t="s">
        <v>58</v>
      </c>
      <c r="AD27" s="63">
        <v>0</v>
      </c>
      <c r="AE27" s="65">
        <f>IFERROR(VALUE(MID(AC27, FIND("+", AC27)+1, IFERROR(FIND("+", AC27, FIND("+", AC27)+1) - FIND("+", AC27) - 1, LEN(AC27) - FIND("+", AC27)))), 0)</f>
        <v>0</v>
      </c>
      <c r="AF27" s="67">
        <f>IF(ISNUMBER(SEARCH("AN",Z27)),1,0) + IF(ISNUMBER(SEARCH("AD",AC27)),1,0)</f>
        <v>0</v>
      </c>
      <c r="AG27" s="69">
        <f>((COUNTIF(H27:AC27, "*AN*") + COUNTIF(H27:AC27, "*AD*"))-AF27)*8</f>
        <v>48</v>
      </c>
      <c r="AH27" s="72">
        <f>I27+L27+O27+R27+U27+X27+AA27+AD27</f>
        <v>12</v>
      </c>
      <c r="AI27" s="73">
        <f>J27+M27+P27+S27+V27+Y27+AB27+AE27</f>
        <v>19</v>
      </c>
      <c r="AJ27" s="64" t="s">
        <v>42</v>
      </c>
      <c r="AK27" s="73"/>
      <c r="AL27" s="82"/>
      <c r="AM27" s="83">
        <v>48</v>
      </c>
      <c r="AN27" s="79">
        <f>AF27-AL27</f>
        <v>0</v>
      </c>
      <c r="AO27" s="58">
        <f>AG27-AM27</f>
        <v>0</v>
      </c>
      <c r="AP27" s="85">
        <f>2+2+2+2+2+2</f>
        <v>12</v>
      </c>
      <c r="AQ27" s="86">
        <f>3+3+4+1+3+5</f>
        <v>19</v>
      </c>
      <c r="AR27" s="79">
        <f>AH27-AP27</f>
        <v>0</v>
      </c>
      <c r="AS27" s="58">
        <f>AI27-AQ27</f>
        <v>0</v>
      </c>
    </row>
    <row r="28" spans="1:45" s="22" customFormat="1" ht="24" customHeight="1" x14ac:dyDescent="0.3">
      <c r="A28" s="41">
        <v>12</v>
      </c>
      <c r="B28" s="7" t="s">
        <v>102</v>
      </c>
      <c r="C28" s="8" t="s">
        <v>103</v>
      </c>
      <c r="D28" s="8" t="s">
        <v>104</v>
      </c>
      <c r="E28" s="8" t="s">
        <v>105</v>
      </c>
      <c r="F28" s="8" t="s">
        <v>106</v>
      </c>
      <c r="G28" s="88" t="s">
        <v>260</v>
      </c>
      <c r="H28" s="9" t="s">
        <v>28</v>
      </c>
      <c r="I28" s="24">
        <f>MIN(2, IFERROR(VALUE(MID(H28, FIND("+", H28)+1, IFERROR(FIND("+", H28, FIND("+", H28)+1)-FIND("+", H28)-1, LEN(H28)-FIND("+", H28)))), 0))</f>
        <v>0</v>
      </c>
      <c r="J28" s="24">
        <f>MAX(0, IFERROR(VALUE(MID(H28, FIND("+", H28)+1, IFERROR(FIND("+", H28, FIND("+", H28)+1)-FIND("+", H28)-1, LEN(H28)-FIND("+", H28)))), 0) - 2)</f>
        <v>0</v>
      </c>
      <c r="K28" s="9" t="s">
        <v>28</v>
      </c>
      <c r="L28" s="24">
        <f>MIN(2, IFERROR(VALUE(MID(K28, FIND("+", K28)+1, IFERROR(FIND("+", K28, FIND("+", K28)+1)-FIND("+", K28)-1, LEN(K28)-FIND("+", K28)))), 0))</f>
        <v>0</v>
      </c>
      <c r="M28" s="24">
        <f>MAX(0, IFERROR(VALUE(MID(K28, FIND("+", K28)+1, IFERROR(FIND("+", K28, FIND("+", K28)+1)-FIND("+", K28)-1, LEN(K28)-FIND("+", K28)))), 0) - 2)</f>
        <v>0</v>
      </c>
      <c r="N28" s="9" t="s">
        <v>28</v>
      </c>
      <c r="O28" s="24">
        <f>MIN(2, IFERROR(VALUE(MID(N28, FIND("+", N28)+1, IFERROR(FIND("+", N28, FIND("+", N28)+1)-FIND("+", N28)-1, LEN(N28)-FIND("+", N28)))), 0))</f>
        <v>0</v>
      </c>
      <c r="P28" s="24">
        <f>MAX(0, IFERROR(VALUE(MID(N28, FIND("+", N28)+1, IFERROR(FIND("+", N28, FIND("+", N28)+1)-FIND("+", N28)-1, LEN(N28)-FIND("+", N28)))), 0) - 2)</f>
        <v>0</v>
      </c>
      <c r="Q28" s="10" t="s">
        <v>27</v>
      </c>
      <c r="R28" s="24">
        <f>MIN(2, IFERROR(VALUE(MID(Q28, FIND("+", Q28)+1, IFERROR(FIND("+", Q28, FIND("+", Q28)+1)-FIND("+", Q28)-1, LEN(Q28)-FIND("+", Q28)))), 0))</f>
        <v>1</v>
      </c>
      <c r="S28" s="24">
        <f>MAX(0, IFERROR(VALUE(MID(Q28, FIND("+", Q28)+1, IFERROR(FIND("+", Q28, FIND("+", Q28)+1)-FIND("+", Q28)-1, LEN(Q28)-FIND("+", Q28)))), 0) - 2)</f>
        <v>0</v>
      </c>
      <c r="T28" s="10" t="s">
        <v>28</v>
      </c>
      <c r="U28" s="24">
        <f>MIN(2, IFERROR(VALUE(MID(T28, FIND("+", T28)+1, IFERROR(FIND("+", T28, FIND("+", T28)+1)-FIND("+", T28)-1, LEN(T28)-FIND("+", T28)))), 0))</f>
        <v>0</v>
      </c>
      <c r="V28" s="24">
        <f>MAX(0, IFERROR(VALUE(MID(T28, FIND("+", T28)+1, IFERROR(FIND("+", T28, FIND("+", T28)+1)-FIND("+", T28)-1, LEN(T28)-FIND("+", T28)))), 0) - 2)</f>
        <v>0</v>
      </c>
      <c r="W28" s="10" t="s">
        <v>28</v>
      </c>
      <c r="X28" s="24">
        <f>MIN(2, IFERROR(VALUE(MID(W28, FIND("+", W28)+1, IFERROR(FIND("+", W28, FIND("+", W28)+1)-FIND("+", W28)-1, LEN(W28)-FIND("+", W28)))), 0))</f>
        <v>0</v>
      </c>
      <c r="Y28" s="24">
        <f>MAX(0, IFERROR(VALUE(MID(W28, FIND("+", W28)+1, IFERROR(FIND("+", W28, FIND("+", W28)+1)-FIND("+", W28)-1, LEN(W28)-FIND("+", W28)))), 0) - 2)</f>
        <v>0</v>
      </c>
      <c r="Z28" s="10" t="s">
        <v>58</v>
      </c>
      <c r="AA28" s="24">
        <f>MIN(2, IFERROR(VALUE(MID(Z28, FIND("+", Z28)+1, IFERROR(FIND("+", Z28, FIND("+", Z28)+1)-FIND("+", Z28)-1, LEN(Z28)-FIND("+", Z28)))), 0))</f>
        <v>0</v>
      </c>
      <c r="AB28" s="24">
        <f>MAX(0, IFERROR(VALUE(MID(Z28, FIND("+", Z28)+1, IFERROR(FIND("+", Z28, FIND("+", Z28)+1)-FIND("+", Z28)-1, LEN(Z28)-FIND("+", Z28)))), 0) - 2)</f>
        <v>0</v>
      </c>
      <c r="AC28" s="10"/>
      <c r="AD28" s="63">
        <v>0</v>
      </c>
      <c r="AE28" s="65">
        <f>IFERROR(VALUE(MID(AC28, FIND("+", AC28)+1, IFERROR(FIND("+", AC28, FIND("+", AC28)+1) - FIND("+", AC28) - 1, LEN(AC28) - FIND("+", AC28)))), 0)</f>
        <v>0</v>
      </c>
      <c r="AF28" s="67">
        <f>IF(ISNUMBER(SEARCH("AN",Z28)),1,0) + IF(ISNUMBER(SEARCH("AD",AC28)),1,0)</f>
        <v>0</v>
      </c>
      <c r="AG28" s="69">
        <f>((COUNTIF(H28:AC28, "*AN*") + COUNTIF(H28:AC28, "*AD*"))-AF28)*8</f>
        <v>48</v>
      </c>
      <c r="AH28" s="72">
        <f>I28+L28+O28+R28+U28+X28+AA28+AD28</f>
        <v>1</v>
      </c>
      <c r="AI28" s="73">
        <f>J28+M28+P28+S28+V28+Y28+AB28+AE28</f>
        <v>0</v>
      </c>
      <c r="AJ28" s="64" t="s">
        <v>101</v>
      </c>
      <c r="AK28" s="73"/>
      <c r="AL28" s="82"/>
      <c r="AM28" s="83">
        <v>48</v>
      </c>
      <c r="AN28" s="79">
        <f>AF28-AL28</f>
        <v>0</v>
      </c>
      <c r="AO28" s="58">
        <f>AG28-AM28</f>
        <v>0</v>
      </c>
      <c r="AP28" s="85">
        <f>1</f>
        <v>1</v>
      </c>
      <c r="AQ28" s="86"/>
      <c r="AR28" s="79">
        <f>AH28-AP28</f>
        <v>0</v>
      </c>
      <c r="AS28" s="58">
        <f>AI28-AQ28</f>
        <v>0</v>
      </c>
    </row>
    <row r="29" spans="1:45" s="22" customFormat="1" ht="24" customHeight="1" x14ac:dyDescent="0.3">
      <c r="A29" s="41">
        <v>27</v>
      </c>
      <c r="B29" s="7" t="s">
        <v>170</v>
      </c>
      <c r="C29" s="8" t="s">
        <v>171</v>
      </c>
      <c r="D29" s="8" t="s">
        <v>168</v>
      </c>
      <c r="E29" s="8" t="s">
        <v>172</v>
      </c>
      <c r="F29" s="8" t="s">
        <v>173</v>
      </c>
      <c r="G29" s="88" t="s">
        <v>275</v>
      </c>
      <c r="H29" s="9"/>
      <c r="I29" s="24">
        <f>MIN(2, IFERROR(VALUE(MID(H29, FIND("+", H29)+1, IFERROR(FIND("+", H29, FIND("+", H29)+1)-FIND("+", H29)-1, LEN(H29)-FIND("+", H29)))), 0))</f>
        <v>0</v>
      </c>
      <c r="J29" s="24">
        <f>MAX(0, IFERROR(VALUE(MID(H29, FIND("+", H29)+1, IFERROR(FIND("+", H29, FIND("+", H29)+1)-FIND("+", H29)-1, LEN(H29)-FIND("+", H29)))), 0) - 2)</f>
        <v>0</v>
      </c>
      <c r="K29" s="10" t="s">
        <v>36</v>
      </c>
      <c r="L29" s="24">
        <f>MIN(2, IFERROR(VALUE(MID(K29, FIND("+", K29)+1, IFERROR(FIND("+", K29, FIND("+", K29)+1)-FIND("+", K29)-1, LEN(K29)-FIND("+", K29)))), 0))</f>
        <v>2</v>
      </c>
      <c r="M29" s="24">
        <f>MAX(0, IFERROR(VALUE(MID(K29, FIND("+", K29)+1, IFERROR(FIND("+", K29, FIND("+", K29)+1)-FIND("+", K29)-1, LEN(K29)-FIND("+", K29)))), 0) - 2)</f>
        <v>2</v>
      </c>
      <c r="N29" s="10" t="s">
        <v>36</v>
      </c>
      <c r="O29" s="24">
        <f>MIN(2, IFERROR(VALUE(MID(N29, FIND("+", N29)+1, IFERROR(FIND("+", N29, FIND("+", N29)+1)-FIND("+", N29)-1, LEN(N29)-FIND("+", N29)))), 0))</f>
        <v>2</v>
      </c>
      <c r="P29" s="24">
        <f>MAX(0, IFERROR(VALUE(MID(N29, FIND("+", N29)+1, IFERROR(FIND("+", N29, FIND("+", N29)+1)-FIND("+", N29)-1, LEN(N29)-FIND("+", N29)))), 0) - 2)</f>
        <v>2</v>
      </c>
      <c r="Q29" s="10" t="s">
        <v>36</v>
      </c>
      <c r="R29" s="24">
        <f>MIN(2, IFERROR(VALUE(MID(Q29, FIND("+", Q29)+1, IFERROR(FIND("+", Q29, FIND("+", Q29)+1)-FIND("+", Q29)-1, LEN(Q29)-FIND("+", Q29)))), 0))</f>
        <v>2</v>
      </c>
      <c r="S29" s="24">
        <f>MAX(0, IFERROR(VALUE(MID(Q29, FIND("+", Q29)+1, IFERROR(FIND("+", Q29, FIND("+", Q29)+1)-FIND("+", Q29)-1, LEN(Q29)-FIND("+", Q29)))), 0) - 2)</f>
        <v>2</v>
      </c>
      <c r="T29" s="10" t="s">
        <v>77</v>
      </c>
      <c r="U29" s="24">
        <f>MIN(2, IFERROR(VALUE(MID(T29, FIND("+", T29)+1, IFERROR(FIND("+", T29, FIND("+", T29)+1)-FIND("+", T29)-1, LEN(T29)-FIND("+", T29)))), 0))</f>
        <v>2</v>
      </c>
      <c r="V29" s="24">
        <f>MAX(0, IFERROR(VALUE(MID(T29, FIND("+", T29)+1, IFERROR(FIND("+", T29, FIND("+", T29)+1)-FIND("+", T29)-1, LEN(T29)-FIND("+", T29)))), 0) - 2)</f>
        <v>1.5</v>
      </c>
      <c r="W29" s="10" t="s">
        <v>37</v>
      </c>
      <c r="X29" s="24">
        <f>MIN(2, IFERROR(VALUE(MID(W29, FIND("+", W29)+1, IFERROR(FIND("+", W29, FIND("+", W29)+1)-FIND("+", W29)-1, LEN(W29)-FIND("+", W29)))), 0))</f>
        <v>2</v>
      </c>
      <c r="Y29" s="24">
        <f>MAX(0, IFERROR(VALUE(MID(W29, FIND("+", W29)+1, IFERROR(FIND("+", W29, FIND("+", W29)+1)-FIND("+", W29)-1, LEN(W29)-FIND("+", W29)))), 0) - 2)</f>
        <v>3</v>
      </c>
      <c r="Z29" s="10" t="s">
        <v>37</v>
      </c>
      <c r="AA29" s="24">
        <f>MIN(2, IFERROR(VALUE(MID(Z29, FIND("+", Z29)+1, IFERROR(FIND("+", Z29, FIND("+", Z29)+1)-FIND("+", Z29)-1, LEN(Z29)-FIND("+", Z29)))), 0))</f>
        <v>2</v>
      </c>
      <c r="AB29" s="24">
        <f>MAX(0, IFERROR(VALUE(MID(Z29, FIND("+", Z29)+1, IFERROR(FIND("+", Z29, FIND("+", Z29)+1)-FIND("+", Z29)-1, LEN(Z29)-FIND("+", Z29)))), 0) - 2)</f>
        <v>3</v>
      </c>
      <c r="AC29" s="10" t="s">
        <v>58</v>
      </c>
      <c r="AD29" s="63">
        <v>0</v>
      </c>
      <c r="AE29" s="65">
        <f>IFERROR(VALUE(MID(AC29, FIND("+", AC29)+1, IFERROR(FIND("+", AC29, FIND("+", AC29)+1) - FIND("+", AC29) - 1, LEN(AC29) - FIND("+", AC29)))), 0)</f>
        <v>0</v>
      </c>
      <c r="AF29" s="67">
        <f>IF(ISNUMBER(SEARCH("AN",Z29)),1,0) + IF(ISNUMBER(SEARCH("AD",AC29)),1,0)</f>
        <v>0</v>
      </c>
      <c r="AG29" s="69">
        <f>((COUNTIF(H29:AC29, "*AN*") + COUNTIF(H29:AC29, "*AD*"))-AF29)*8</f>
        <v>48</v>
      </c>
      <c r="AH29" s="72">
        <f>I29+L29+O29+R29+U29+X29+AA29+AD29</f>
        <v>12</v>
      </c>
      <c r="AI29" s="73">
        <f>J29+M29+P29+S29+V29+Y29+AB29+AE29</f>
        <v>13.5</v>
      </c>
      <c r="AJ29" s="64" t="s">
        <v>42</v>
      </c>
      <c r="AK29" s="73"/>
      <c r="AL29" s="82"/>
      <c r="AM29" s="83">
        <v>48</v>
      </c>
      <c r="AN29" s="79">
        <f>AF29-AL29</f>
        <v>0</v>
      </c>
      <c r="AO29" s="58">
        <f>AG29-AM29</f>
        <v>0</v>
      </c>
      <c r="AP29" s="85">
        <f>2+2+2+2+2+2</f>
        <v>12</v>
      </c>
      <c r="AQ29" s="86">
        <f>2+2+2+1.5+3+3</f>
        <v>13.5</v>
      </c>
      <c r="AR29" s="79">
        <f>AH29-AP29</f>
        <v>0</v>
      </c>
      <c r="AS29" s="58">
        <f>AI29-AQ29</f>
        <v>0</v>
      </c>
    </row>
    <row r="30" spans="1:45" s="22" customFormat="1" ht="24" customHeight="1" x14ac:dyDescent="0.3">
      <c r="A30" s="41">
        <v>9</v>
      </c>
      <c r="B30" s="7" t="s">
        <v>86</v>
      </c>
      <c r="C30" s="8" t="s">
        <v>87</v>
      </c>
      <c r="D30" s="8" t="s">
        <v>88</v>
      </c>
      <c r="E30" s="8" t="s">
        <v>89</v>
      </c>
      <c r="F30" s="8" t="s">
        <v>90</v>
      </c>
      <c r="G30" s="88" t="s">
        <v>257</v>
      </c>
      <c r="H30" s="9"/>
      <c r="I30" s="24">
        <f>MIN(2, IFERROR(VALUE(MID(H30, FIND("+", H30)+1, IFERROR(FIND("+", H30, FIND("+", H30)+1)-FIND("+", H30)-1, LEN(H30)-FIND("+", H30)))), 0))</f>
        <v>0</v>
      </c>
      <c r="J30" s="24">
        <f>MAX(0, IFERROR(VALUE(MID(H30, FIND("+", H30)+1, IFERROR(FIND("+", H30, FIND("+", H30)+1)-FIND("+", H30)-1, LEN(H30)-FIND("+", H30)))), 0) - 2)</f>
        <v>0</v>
      </c>
      <c r="K30" s="10" t="s">
        <v>37</v>
      </c>
      <c r="L30" s="24">
        <f>MIN(2, IFERROR(VALUE(MID(K30, FIND("+", K30)+1, IFERROR(FIND("+", K30, FIND("+", K30)+1)-FIND("+", K30)-1, LEN(K30)-FIND("+", K30)))), 0))</f>
        <v>2</v>
      </c>
      <c r="M30" s="24">
        <f>MAX(0, IFERROR(VALUE(MID(K30, FIND("+", K30)+1, IFERROR(FIND("+", K30, FIND("+", K30)+1)-FIND("+", K30)-1, LEN(K30)-FIND("+", K30)))), 0) - 2)</f>
        <v>3</v>
      </c>
      <c r="N30" s="10" t="s">
        <v>37</v>
      </c>
      <c r="O30" s="24">
        <f>MIN(2, IFERROR(VALUE(MID(N30, FIND("+", N30)+1, IFERROR(FIND("+", N30, FIND("+", N30)+1)-FIND("+", N30)-1, LEN(N30)-FIND("+", N30)))), 0))</f>
        <v>2</v>
      </c>
      <c r="P30" s="24">
        <f>MAX(0, IFERROR(VALUE(MID(N30, FIND("+", N30)+1, IFERROR(FIND("+", N30, FIND("+", N30)+1)-FIND("+", N30)-1, LEN(N30)-FIND("+", N30)))), 0) - 2)</f>
        <v>3</v>
      </c>
      <c r="Q30" s="10" t="s">
        <v>37</v>
      </c>
      <c r="R30" s="24">
        <f>MIN(2, IFERROR(VALUE(MID(Q30, FIND("+", Q30)+1, IFERROR(FIND("+", Q30, FIND("+", Q30)+1)-FIND("+", Q30)-1, LEN(Q30)-FIND("+", Q30)))), 0))</f>
        <v>2</v>
      </c>
      <c r="S30" s="24">
        <f>MAX(0, IFERROR(VALUE(MID(Q30, FIND("+", Q30)+1, IFERROR(FIND("+", Q30, FIND("+", Q30)+1)-FIND("+", Q30)-1, LEN(Q30)-FIND("+", Q30)))), 0) - 2)</f>
        <v>3</v>
      </c>
      <c r="T30" s="10" t="s">
        <v>77</v>
      </c>
      <c r="U30" s="24">
        <f>MIN(2, IFERROR(VALUE(MID(T30, FIND("+", T30)+1, IFERROR(FIND("+", T30, FIND("+", T30)+1)-FIND("+", T30)-1, LEN(T30)-FIND("+", T30)))), 0))</f>
        <v>2</v>
      </c>
      <c r="V30" s="24">
        <f>MAX(0, IFERROR(VALUE(MID(T30, FIND("+", T30)+1, IFERROR(FIND("+", T30, FIND("+", T30)+1)-FIND("+", T30)-1, LEN(T30)-FIND("+", T30)))), 0) - 2)</f>
        <v>1.5</v>
      </c>
      <c r="W30" s="10" t="s">
        <v>37</v>
      </c>
      <c r="X30" s="24">
        <f>MIN(2, IFERROR(VALUE(MID(W30, FIND("+", W30)+1, IFERROR(FIND("+", W30, FIND("+", W30)+1)-FIND("+", W30)-1, LEN(W30)-FIND("+", W30)))), 0))</f>
        <v>2</v>
      </c>
      <c r="Y30" s="24">
        <f>MAX(0, IFERROR(VALUE(MID(W30, FIND("+", W30)+1, IFERROR(FIND("+", W30, FIND("+", W30)+1)-FIND("+", W30)-1, LEN(W30)-FIND("+", W30)))), 0) - 2)</f>
        <v>3</v>
      </c>
      <c r="Z30" s="10" t="s">
        <v>37</v>
      </c>
      <c r="AA30" s="24">
        <f>MIN(2, IFERROR(VALUE(MID(Z30, FIND("+", Z30)+1, IFERROR(FIND("+", Z30, FIND("+", Z30)+1)-FIND("+", Z30)-1, LEN(Z30)-FIND("+", Z30)))), 0))</f>
        <v>2</v>
      </c>
      <c r="AB30" s="24">
        <f>MAX(0, IFERROR(VALUE(MID(Z30, FIND("+", Z30)+1, IFERROR(FIND("+", Z30, FIND("+", Z30)+1)-FIND("+", Z30)-1, LEN(Z30)-FIND("+", Z30)))), 0) - 2)</f>
        <v>3</v>
      </c>
      <c r="AC30" s="10" t="s">
        <v>58</v>
      </c>
      <c r="AD30" s="63">
        <v>0</v>
      </c>
      <c r="AE30" s="65">
        <f>IFERROR(VALUE(MID(AC30, FIND("+", AC30)+1, IFERROR(FIND("+", AC30, FIND("+", AC30)+1) - FIND("+", AC30) - 1, LEN(AC30) - FIND("+", AC30)))), 0)</f>
        <v>0</v>
      </c>
      <c r="AF30" s="67">
        <f>IF(ISNUMBER(SEARCH("AN",Z30)),1,0) + IF(ISNUMBER(SEARCH("AD",AC30)),1,0)</f>
        <v>0</v>
      </c>
      <c r="AG30" s="69">
        <f>((COUNTIF(H30:AC30, "*AN*") + COUNTIF(H30:AC30, "*AD*"))-AF30)*8</f>
        <v>48</v>
      </c>
      <c r="AH30" s="72">
        <f>I30+L30+O30+R30+U30+X30+AA30+AD30</f>
        <v>12</v>
      </c>
      <c r="AI30" s="73">
        <f>J30+M30+P30+S30+V30+Y30+AB30+AE30</f>
        <v>16.5</v>
      </c>
      <c r="AJ30" s="64" t="s">
        <v>42</v>
      </c>
      <c r="AK30" s="73"/>
      <c r="AL30" s="82"/>
      <c r="AM30" s="83">
        <v>48</v>
      </c>
      <c r="AN30" s="79">
        <f>AF30-AL30</f>
        <v>0</v>
      </c>
      <c r="AO30" s="58">
        <f>AG30-AM30</f>
        <v>0</v>
      </c>
      <c r="AP30" s="85">
        <f>2+2+2+2+2+2</f>
        <v>12</v>
      </c>
      <c r="AQ30" s="86">
        <f>3+3+1.5+3+3</f>
        <v>13.5</v>
      </c>
      <c r="AR30" s="79">
        <f>AH30-AP30</f>
        <v>0</v>
      </c>
      <c r="AS30" s="58">
        <f>AI30-AQ30</f>
        <v>3</v>
      </c>
    </row>
    <row r="31" spans="1:45" s="22" customFormat="1" ht="24" customHeight="1" x14ac:dyDescent="0.3">
      <c r="A31" s="41">
        <v>28</v>
      </c>
      <c r="B31" s="7" t="s">
        <v>174</v>
      </c>
      <c r="C31" s="8" t="s">
        <v>175</v>
      </c>
      <c r="D31" s="8" t="s">
        <v>176</v>
      </c>
      <c r="E31" s="8" t="s">
        <v>177</v>
      </c>
      <c r="F31" s="8" t="s">
        <v>178</v>
      </c>
      <c r="G31" s="88" t="s">
        <v>276</v>
      </c>
      <c r="H31" s="9"/>
      <c r="I31" s="24">
        <f>MIN(2, IFERROR(VALUE(MID(H31, FIND("+", H31)+1, IFERROR(FIND("+", H31, FIND("+", H31)+1)-FIND("+", H31)-1, LEN(H31)-FIND("+", H31)))), 0))</f>
        <v>0</v>
      </c>
      <c r="J31" s="24">
        <f>MAX(0, IFERROR(VALUE(MID(H31, FIND("+", H31)+1, IFERROR(FIND("+", H31, FIND("+", H31)+1)-FIND("+", H31)-1, LEN(H31)-FIND("+", H31)))), 0) - 2)</f>
        <v>0</v>
      </c>
      <c r="K31" s="10" t="s">
        <v>36</v>
      </c>
      <c r="L31" s="24">
        <f>MIN(2, IFERROR(VALUE(MID(K31, FIND("+", K31)+1, IFERROR(FIND("+", K31, FIND("+", K31)+1)-FIND("+", K31)-1, LEN(K31)-FIND("+", K31)))), 0))</f>
        <v>2</v>
      </c>
      <c r="M31" s="24">
        <f>MAX(0, IFERROR(VALUE(MID(K31, FIND("+", K31)+1, IFERROR(FIND("+", K31, FIND("+", K31)+1)-FIND("+", K31)-1, LEN(K31)-FIND("+", K31)))), 0) - 2)</f>
        <v>2</v>
      </c>
      <c r="N31" s="10" t="s">
        <v>36</v>
      </c>
      <c r="O31" s="24">
        <f>MIN(2, IFERROR(VALUE(MID(N31, FIND("+", N31)+1, IFERROR(FIND("+", N31, FIND("+", N31)+1)-FIND("+", N31)-1, LEN(N31)-FIND("+", N31)))), 0))</f>
        <v>2</v>
      </c>
      <c r="P31" s="24">
        <f>MAX(0, IFERROR(VALUE(MID(N31, FIND("+", N31)+1, IFERROR(FIND("+", N31, FIND("+", N31)+1)-FIND("+", N31)-1, LEN(N31)-FIND("+", N31)))), 0) - 2)</f>
        <v>2</v>
      </c>
      <c r="Q31" s="10" t="s">
        <v>36</v>
      </c>
      <c r="R31" s="24">
        <f>MIN(2, IFERROR(VALUE(MID(Q31, FIND("+", Q31)+1, IFERROR(FIND("+", Q31, FIND("+", Q31)+1)-FIND("+", Q31)-1, LEN(Q31)-FIND("+", Q31)))), 0))</f>
        <v>2</v>
      </c>
      <c r="S31" s="24">
        <f>MAX(0, IFERROR(VALUE(MID(Q31, FIND("+", Q31)+1, IFERROR(FIND("+", Q31, FIND("+", Q31)+1)-FIND("+", Q31)-1, LEN(Q31)-FIND("+", Q31)))), 0) - 2)</f>
        <v>2</v>
      </c>
      <c r="T31" s="10" t="s">
        <v>54</v>
      </c>
      <c r="U31" s="24">
        <f>MIN(2, IFERROR(VALUE(MID(T31, FIND("+", T31)+1, IFERROR(FIND("+", T31, FIND("+", T31)+1)-FIND("+", T31)-1, LEN(T31)-FIND("+", T31)))), 0))</f>
        <v>1</v>
      </c>
      <c r="V31" s="24">
        <f>MAX(0, IFERROR(VALUE(MID(T31, FIND("+", T31)+1, IFERROR(FIND("+", T31, FIND("+", T31)+1)-FIND("+", T31)-1, LEN(T31)-FIND("+", T31)))), 0) - 2)</f>
        <v>0</v>
      </c>
      <c r="W31" s="10" t="s">
        <v>37</v>
      </c>
      <c r="X31" s="24">
        <f>MIN(2, IFERROR(VALUE(MID(W31, FIND("+", W31)+1, IFERROR(FIND("+", W31, FIND("+", W31)+1)-FIND("+", W31)-1, LEN(W31)-FIND("+", W31)))), 0))</f>
        <v>2</v>
      </c>
      <c r="Y31" s="24">
        <f>MAX(0, IFERROR(VALUE(MID(W31, FIND("+", W31)+1, IFERROR(FIND("+", W31, FIND("+", W31)+1)-FIND("+", W31)-1, LEN(W31)-FIND("+", W31)))), 0) - 2)</f>
        <v>3</v>
      </c>
      <c r="Z31" s="10" t="s">
        <v>37</v>
      </c>
      <c r="AA31" s="24">
        <f>MIN(2, IFERROR(VALUE(MID(Z31, FIND("+", Z31)+1, IFERROR(FIND("+", Z31, FIND("+", Z31)+1)-FIND("+", Z31)-1, LEN(Z31)-FIND("+", Z31)))), 0))</f>
        <v>2</v>
      </c>
      <c r="AB31" s="24">
        <f>MAX(0, IFERROR(VALUE(MID(Z31, FIND("+", Z31)+1, IFERROR(FIND("+", Z31, FIND("+", Z31)+1)-FIND("+", Z31)-1, LEN(Z31)-FIND("+", Z31)))), 0) - 2)</f>
        <v>3</v>
      </c>
      <c r="AC31" s="10" t="s">
        <v>58</v>
      </c>
      <c r="AD31" s="63">
        <v>0</v>
      </c>
      <c r="AE31" s="65">
        <f>IFERROR(VALUE(MID(AC31, FIND("+", AC31)+1, IFERROR(FIND("+", AC31, FIND("+", AC31)+1) - FIND("+", AC31) - 1, LEN(AC31) - FIND("+", AC31)))), 0)</f>
        <v>0</v>
      </c>
      <c r="AF31" s="67">
        <f>IF(ISNUMBER(SEARCH("AN",Z31)),1,0) + IF(ISNUMBER(SEARCH("AD",AC31)),1,0)</f>
        <v>0</v>
      </c>
      <c r="AG31" s="69">
        <f>((COUNTIF(H31:AC31, "*AN*") + COUNTIF(H31:AC31, "*AD*"))-AF31)*8</f>
        <v>48</v>
      </c>
      <c r="AH31" s="72">
        <f>I31+L31+O31+R31+U31+X31+AA31+AD31</f>
        <v>11</v>
      </c>
      <c r="AI31" s="73">
        <f>J31+M31+P31+S31+V31+Y31+AB31+AE31</f>
        <v>12</v>
      </c>
      <c r="AJ31" s="64" t="s">
        <v>42</v>
      </c>
      <c r="AK31" s="73"/>
      <c r="AL31" s="82"/>
      <c r="AM31" s="83">
        <v>48</v>
      </c>
      <c r="AN31" s="79">
        <f>AF31-AL31</f>
        <v>0</v>
      </c>
      <c r="AO31" s="58">
        <f>AG31-AM31</f>
        <v>0</v>
      </c>
      <c r="AP31" s="85">
        <f>2+2+2+1+2+2</f>
        <v>11</v>
      </c>
      <c r="AQ31" s="86">
        <f>2+2+2+3+3</f>
        <v>12</v>
      </c>
      <c r="AR31" s="79">
        <f>AH31-AP31</f>
        <v>0</v>
      </c>
      <c r="AS31" s="58">
        <f>AI31-AQ31</f>
        <v>0</v>
      </c>
    </row>
    <row r="32" spans="1:45" s="22" customFormat="1" ht="24" customHeight="1" x14ac:dyDescent="0.3">
      <c r="A32" s="41">
        <v>31</v>
      </c>
      <c r="B32" s="7" t="s">
        <v>188</v>
      </c>
      <c r="C32" s="8" t="s">
        <v>189</v>
      </c>
      <c r="D32" s="8" t="s">
        <v>70</v>
      </c>
      <c r="E32" s="8" t="s">
        <v>190</v>
      </c>
      <c r="F32" s="8" t="s">
        <v>191</v>
      </c>
      <c r="G32" s="88" t="s">
        <v>279</v>
      </c>
      <c r="H32" s="9"/>
      <c r="I32" s="24">
        <f>MIN(2, IFERROR(VALUE(MID(H32, FIND("+", H32)+1, IFERROR(FIND("+", H32, FIND("+", H32)+1)-FIND("+", H32)-1, LEN(H32)-FIND("+", H32)))), 0))</f>
        <v>0</v>
      </c>
      <c r="J32" s="24">
        <f>MAX(0, IFERROR(VALUE(MID(H32, FIND("+", H32)+1, IFERROR(FIND("+", H32, FIND("+", H32)+1)-FIND("+", H32)-1, LEN(H32)-FIND("+", H32)))), 0) - 2)</f>
        <v>0</v>
      </c>
      <c r="K32" s="10" t="s">
        <v>36</v>
      </c>
      <c r="L32" s="24">
        <f>MIN(2, IFERROR(VALUE(MID(K32, FIND("+", K32)+1, IFERROR(FIND("+", K32, FIND("+", K32)+1)-FIND("+", K32)-1, LEN(K32)-FIND("+", K32)))), 0))</f>
        <v>2</v>
      </c>
      <c r="M32" s="24">
        <f>MAX(0, IFERROR(VALUE(MID(K32, FIND("+", K32)+1, IFERROR(FIND("+", K32, FIND("+", K32)+1)-FIND("+", K32)-1, LEN(K32)-FIND("+", K32)))), 0) - 2)</f>
        <v>2</v>
      </c>
      <c r="N32" s="10" t="s">
        <v>36</v>
      </c>
      <c r="O32" s="24">
        <f>MIN(2, IFERROR(VALUE(MID(N32, FIND("+", N32)+1, IFERROR(FIND("+", N32, FIND("+", N32)+1)-FIND("+", N32)-1, LEN(N32)-FIND("+", N32)))), 0))</f>
        <v>2</v>
      </c>
      <c r="P32" s="24">
        <f>MAX(0, IFERROR(VALUE(MID(N32, FIND("+", N32)+1, IFERROR(FIND("+", N32, FIND("+", N32)+1)-FIND("+", N32)-1, LEN(N32)-FIND("+", N32)))), 0) - 2)</f>
        <v>2</v>
      </c>
      <c r="Q32" s="10" t="s">
        <v>36</v>
      </c>
      <c r="R32" s="24">
        <f>MIN(2, IFERROR(VALUE(MID(Q32, FIND("+", Q32)+1, IFERROR(FIND("+", Q32, FIND("+", Q32)+1)-FIND("+", Q32)-1, LEN(Q32)-FIND("+", Q32)))), 0))</f>
        <v>2</v>
      </c>
      <c r="S32" s="24">
        <f>MAX(0, IFERROR(VALUE(MID(Q32, FIND("+", Q32)+1, IFERROR(FIND("+", Q32, FIND("+", Q32)+1)-FIND("+", Q32)-1, LEN(Q32)-FIND("+", Q32)))), 0) - 2)</f>
        <v>2</v>
      </c>
      <c r="T32" s="10" t="s">
        <v>54</v>
      </c>
      <c r="U32" s="24">
        <f>MIN(2, IFERROR(VALUE(MID(T32, FIND("+", T32)+1, IFERROR(FIND("+", T32, FIND("+", T32)+1)-FIND("+", T32)-1, LEN(T32)-FIND("+", T32)))), 0))</f>
        <v>1</v>
      </c>
      <c r="V32" s="24">
        <f>MAX(0, IFERROR(VALUE(MID(T32, FIND("+", T32)+1, IFERROR(FIND("+", T32, FIND("+", T32)+1)-FIND("+", T32)-1, LEN(T32)-FIND("+", T32)))), 0) - 2)</f>
        <v>0</v>
      </c>
      <c r="W32" s="10" t="s">
        <v>37</v>
      </c>
      <c r="X32" s="24">
        <f>MIN(2, IFERROR(VALUE(MID(W32, FIND("+", W32)+1, IFERROR(FIND("+", W32, FIND("+", W32)+1)-FIND("+", W32)-1, LEN(W32)-FIND("+", W32)))), 0))</f>
        <v>2</v>
      </c>
      <c r="Y32" s="24">
        <f>MAX(0, IFERROR(VALUE(MID(W32, FIND("+", W32)+1, IFERROR(FIND("+", W32, FIND("+", W32)+1)-FIND("+", W32)-1, LEN(W32)-FIND("+", W32)))), 0) - 2)</f>
        <v>3</v>
      </c>
      <c r="Z32" s="10" t="s">
        <v>37</v>
      </c>
      <c r="AA32" s="24">
        <f>MIN(2, IFERROR(VALUE(MID(Z32, FIND("+", Z32)+1, IFERROR(FIND("+", Z32, FIND("+", Z32)+1)-FIND("+", Z32)-1, LEN(Z32)-FIND("+", Z32)))), 0))</f>
        <v>2</v>
      </c>
      <c r="AB32" s="24">
        <f>MAX(0, IFERROR(VALUE(MID(Z32, FIND("+", Z32)+1, IFERROR(FIND("+", Z32, FIND("+", Z32)+1)-FIND("+", Z32)-1, LEN(Z32)-FIND("+", Z32)))), 0) - 2)</f>
        <v>3</v>
      </c>
      <c r="AC32" s="10" t="s">
        <v>58</v>
      </c>
      <c r="AD32" s="63">
        <v>0</v>
      </c>
      <c r="AE32" s="65">
        <f>IFERROR(VALUE(MID(AC32, FIND("+", AC32)+1, IFERROR(FIND("+", AC32, FIND("+", AC32)+1) - FIND("+", AC32) - 1, LEN(AC32) - FIND("+", AC32)))), 0)</f>
        <v>0</v>
      </c>
      <c r="AF32" s="67">
        <f>IF(ISNUMBER(SEARCH("AN",Z32)),1,0) + IF(ISNUMBER(SEARCH("AD",AC32)),1,0)</f>
        <v>0</v>
      </c>
      <c r="AG32" s="69">
        <f>((COUNTIF(H32:AC32, "*AN*") + COUNTIF(H32:AC32, "*AD*"))-AF32)*8</f>
        <v>48</v>
      </c>
      <c r="AH32" s="72">
        <f>I32+L32+O32+R32+U32+X32+AA32+AD32</f>
        <v>11</v>
      </c>
      <c r="AI32" s="73">
        <f>J32+M32+P32+S32+V32+Y32+AB32+AE32</f>
        <v>12</v>
      </c>
      <c r="AJ32" s="64" t="s">
        <v>42</v>
      </c>
      <c r="AK32" s="73"/>
      <c r="AL32" s="82"/>
      <c r="AM32" s="83">
        <v>48</v>
      </c>
      <c r="AN32" s="79">
        <f>AF32-AL32</f>
        <v>0</v>
      </c>
      <c r="AO32" s="58">
        <f>AG32-AM32</f>
        <v>0</v>
      </c>
      <c r="AP32" s="85">
        <f>2+2+2+1+2+2</f>
        <v>11</v>
      </c>
      <c r="AQ32" s="86">
        <f>2+2+2+3+3</f>
        <v>12</v>
      </c>
      <c r="AR32" s="79">
        <f>AH32-AP32</f>
        <v>0</v>
      </c>
      <c r="AS32" s="58">
        <f>AI32-AQ32</f>
        <v>0</v>
      </c>
    </row>
    <row r="33" spans="1:45" s="22" customFormat="1" ht="24" customHeight="1" x14ac:dyDescent="0.3">
      <c r="A33" s="41">
        <v>34</v>
      </c>
      <c r="B33" s="7" t="s">
        <v>201</v>
      </c>
      <c r="C33" s="8" t="s">
        <v>202</v>
      </c>
      <c r="D33" s="8" t="s">
        <v>121</v>
      </c>
      <c r="E33" s="8" t="s">
        <v>203</v>
      </c>
      <c r="F33" s="8" t="s">
        <v>204</v>
      </c>
      <c r="G33" s="88" t="s">
        <v>282</v>
      </c>
      <c r="H33" s="9"/>
      <c r="I33" s="24">
        <f>MIN(2, IFERROR(VALUE(MID(H33, FIND("+", H33)+1, IFERROR(FIND("+", H33, FIND("+", H33)+1)-FIND("+", H33)-1, LEN(H33)-FIND("+", H33)))), 0))</f>
        <v>0</v>
      </c>
      <c r="J33" s="24">
        <f>MAX(0, IFERROR(VALUE(MID(H33, FIND("+", H33)+1, IFERROR(FIND("+", H33, FIND("+", H33)+1)-FIND("+", H33)-1, LEN(H33)-FIND("+", H33)))), 0) - 2)</f>
        <v>0</v>
      </c>
      <c r="K33" s="10" t="s">
        <v>36</v>
      </c>
      <c r="L33" s="24">
        <f>MIN(2, IFERROR(VALUE(MID(K33, FIND("+", K33)+1, IFERROR(FIND("+", K33, FIND("+", K33)+1)-FIND("+", K33)-1, LEN(K33)-FIND("+", K33)))), 0))</f>
        <v>2</v>
      </c>
      <c r="M33" s="24">
        <f>MAX(0, IFERROR(VALUE(MID(K33, FIND("+", K33)+1, IFERROR(FIND("+", K33, FIND("+", K33)+1)-FIND("+", K33)-1, LEN(K33)-FIND("+", K33)))), 0) - 2)</f>
        <v>2</v>
      </c>
      <c r="N33" s="10" t="s">
        <v>36</v>
      </c>
      <c r="O33" s="24">
        <f>MIN(2, IFERROR(VALUE(MID(N33, FIND("+", N33)+1, IFERROR(FIND("+", N33, FIND("+", N33)+1)-FIND("+", N33)-1, LEN(N33)-FIND("+", N33)))), 0))</f>
        <v>2</v>
      </c>
      <c r="P33" s="24">
        <f>MAX(0, IFERROR(VALUE(MID(N33, FIND("+", N33)+1, IFERROR(FIND("+", N33, FIND("+", N33)+1)-FIND("+", N33)-1, LEN(N33)-FIND("+", N33)))), 0) - 2)</f>
        <v>2</v>
      </c>
      <c r="Q33" s="10" t="s">
        <v>36</v>
      </c>
      <c r="R33" s="24">
        <f>MIN(2, IFERROR(VALUE(MID(Q33, FIND("+", Q33)+1, IFERROR(FIND("+", Q33, FIND("+", Q33)+1)-FIND("+", Q33)-1, LEN(Q33)-FIND("+", Q33)))), 0))</f>
        <v>2</v>
      </c>
      <c r="S33" s="24">
        <f>MAX(0, IFERROR(VALUE(MID(Q33, FIND("+", Q33)+1, IFERROR(FIND("+", Q33, FIND("+", Q33)+1)-FIND("+", Q33)-1, LEN(Q33)-FIND("+", Q33)))), 0) - 2)</f>
        <v>2</v>
      </c>
      <c r="T33" s="10" t="s">
        <v>54</v>
      </c>
      <c r="U33" s="24">
        <f>MIN(2, IFERROR(VALUE(MID(T33, FIND("+", T33)+1, IFERROR(FIND("+", T33, FIND("+", T33)+1)-FIND("+", T33)-1, LEN(T33)-FIND("+", T33)))), 0))</f>
        <v>1</v>
      </c>
      <c r="V33" s="24">
        <f>MAX(0, IFERROR(VALUE(MID(T33, FIND("+", T33)+1, IFERROR(FIND("+", T33, FIND("+", T33)+1)-FIND("+", T33)-1, LEN(T33)-FIND("+", T33)))), 0) - 2)</f>
        <v>0</v>
      </c>
      <c r="W33" s="10" t="s">
        <v>37</v>
      </c>
      <c r="X33" s="24">
        <f>MIN(2, IFERROR(VALUE(MID(W33, FIND("+", W33)+1, IFERROR(FIND("+", W33, FIND("+", W33)+1)-FIND("+", W33)-1, LEN(W33)-FIND("+", W33)))), 0))</f>
        <v>2</v>
      </c>
      <c r="Y33" s="24">
        <f>MAX(0, IFERROR(VALUE(MID(W33, FIND("+", W33)+1, IFERROR(FIND("+", W33, FIND("+", W33)+1)-FIND("+", W33)-1, LEN(W33)-FIND("+", W33)))), 0) - 2)</f>
        <v>3</v>
      </c>
      <c r="Z33" s="10" t="s">
        <v>37</v>
      </c>
      <c r="AA33" s="24">
        <f>MIN(2, IFERROR(VALUE(MID(Z33, FIND("+", Z33)+1, IFERROR(FIND("+", Z33, FIND("+", Z33)+1)-FIND("+", Z33)-1, LEN(Z33)-FIND("+", Z33)))), 0))</f>
        <v>2</v>
      </c>
      <c r="AB33" s="24">
        <f>MAX(0, IFERROR(VALUE(MID(Z33, FIND("+", Z33)+1, IFERROR(FIND("+", Z33, FIND("+", Z33)+1)-FIND("+", Z33)-1, LEN(Z33)-FIND("+", Z33)))), 0) - 2)</f>
        <v>3</v>
      </c>
      <c r="AC33" s="10" t="s">
        <v>58</v>
      </c>
      <c r="AD33" s="63">
        <v>0</v>
      </c>
      <c r="AE33" s="65">
        <f>IFERROR(VALUE(MID(AC33, FIND("+", AC33)+1, IFERROR(FIND("+", AC33, FIND("+", AC33)+1) - FIND("+", AC33) - 1, LEN(AC33) - FIND("+", AC33)))), 0)</f>
        <v>0</v>
      </c>
      <c r="AF33" s="67">
        <f>IF(ISNUMBER(SEARCH("AN",Z33)),1,0) + IF(ISNUMBER(SEARCH("AD",AC33)),1,0)</f>
        <v>0</v>
      </c>
      <c r="AG33" s="69">
        <f>((COUNTIF(H33:AC33, "*AN*") + COUNTIF(H33:AC33, "*AD*"))-AF33)*8</f>
        <v>48</v>
      </c>
      <c r="AH33" s="72">
        <f>I33+L33+O33+R33+U33+X33+AA33+AD33</f>
        <v>11</v>
      </c>
      <c r="AI33" s="73">
        <f>J33+M33+P33+S33+V33+Y33+AB33+AE33</f>
        <v>12</v>
      </c>
      <c r="AJ33" s="64" t="s">
        <v>42</v>
      </c>
      <c r="AK33" s="73"/>
      <c r="AL33" s="82"/>
      <c r="AM33" s="83">
        <v>48</v>
      </c>
      <c r="AN33" s="79">
        <f>AF33-AL33</f>
        <v>0</v>
      </c>
      <c r="AO33" s="58">
        <f>AG33-AM33</f>
        <v>0</v>
      </c>
      <c r="AP33" s="85">
        <f>2+2+2+1+2+2</f>
        <v>11</v>
      </c>
      <c r="AQ33" s="86">
        <f>2+2+2+3+3</f>
        <v>12</v>
      </c>
      <c r="AR33" s="79">
        <f>AH33-AP33</f>
        <v>0</v>
      </c>
      <c r="AS33" s="58">
        <f>AI33-AQ33</f>
        <v>0</v>
      </c>
    </row>
    <row r="34" spans="1:45" s="22" customFormat="1" ht="24" customHeight="1" x14ac:dyDescent="0.3">
      <c r="A34" s="41">
        <v>40</v>
      </c>
      <c r="B34" s="7" t="s">
        <v>229</v>
      </c>
      <c r="C34" s="8" t="s">
        <v>230</v>
      </c>
      <c r="D34" s="8" t="s">
        <v>231</v>
      </c>
      <c r="E34" s="8" t="s">
        <v>232</v>
      </c>
      <c r="F34" s="8" t="s">
        <v>233</v>
      </c>
      <c r="G34" s="88" t="s">
        <v>288</v>
      </c>
      <c r="H34" s="9"/>
      <c r="I34" s="24">
        <f>MIN(2, IFERROR(VALUE(MID(H34, FIND("+", H34)+1, IFERROR(FIND("+", H34, FIND("+", H34)+1)-FIND("+", H34)-1, LEN(H34)-FIND("+", H34)))), 0))</f>
        <v>0</v>
      </c>
      <c r="J34" s="24">
        <f>MAX(0, IFERROR(VALUE(MID(H34, FIND("+", H34)+1, IFERROR(FIND("+", H34, FIND("+", H34)+1)-FIND("+", H34)-1, LEN(H34)-FIND("+", H34)))), 0) - 2)</f>
        <v>0</v>
      </c>
      <c r="K34" s="10" t="s">
        <v>36</v>
      </c>
      <c r="L34" s="24">
        <f>MIN(2, IFERROR(VALUE(MID(K34, FIND("+", K34)+1, IFERROR(FIND("+", K34, FIND("+", K34)+1)-FIND("+", K34)-1, LEN(K34)-FIND("+", K34)))), 0))</f>
        <v>2</v>
      </c>
      <c r="M34" s="24">
        <f>MAX(0, IFERROR(VALUE(MID(K34, FIND("+", K34)+1, IFERROR(FIND("+", K34, FIND("+", K34)+1)-FIND("+", K34)-1, LEN(K34)-FIND("+", K34)))), 0) - 2)</f>
        <v>2</v>
      </c>
      <c r="N34" s="42" t="s">
        <v>36</v>
      </c>
      <c r="O34" s="24">
        <f>MIN(2, IFERROR(VALUE(MID(N34, FIND("+", N34)+1, IFERROR(FIND("+", N34, FIND("+", N34)+1)-FIND("+", N34)-1, LEN(N34)-FIND("+", N34)))), 0))</f>
        <v>2</v>
      </c>
      <c r="P34" s="24">
        <f>MAX(0, IFERROR(VALUE(MID(N34, FIND("+", N34)+1, IFERROR(FIND("+", N34, FIND("+", N34)+1)-FIND("+", N34)-1, LEN(N34)-FIND("+", N34)))), 0) - 2)</f>
        <v>2</v>
      </c>
      <c r="Q34" s="10" t="s">
        <v>36</v>
      </c>
      <c r="R34" s="24">
        <f>MIN(2, IFERROR(VALUE(MID(Q34, FIND("+", Q34)+1, IFERROR(FIND("+", Q34, FIND("+", Q34)+1)-FIND("+", Q34)-1, LEN(Q34)-FIND("+", Q34)))), 0))</f>
        <v>2</v>
      </c>
      <c r="S34" s="24">
        <f>MAX(0, IFERROR(VALUE(MID(Q34, FIND("+", Q34)+1, IFERROR(FIND("+", Q34, FIND("+", Q34)+1)-FIND("+", Q34)-1, LEN(Q34)-FIND("+", Q34)))), 0) - 2)</f>
        <v>2</v>
      </c>
      <c r="T34" s="10" t="s">
        <v>77</v>
      </c>
      <c r="U34" s="24">
        <f>MIN(2, IFERROR(VALUE(MID(T34, FIND("+", T34)+1, IFERROR(FIND("+", T34, FIND("+", T34)+1)-FIND("+", T34)-1, LEN(T34)-FIND("+", T34)))), 0))</f>
        <v>2</v>
      </c>
      <c r="V34" s="24">
        <f>MAX(0, IFERROR(VALUE(MID(T34, FIND("+", T34)+1, IFERROR(FIND("+", T34, FIND("+", T34)+1)-FIND("+", T34)-1, LEN(T34)-FIND("+", T34)))), 0) - 2)</f>
        <v>1.5</v>
      </c>
      <c r="W34" s="10" t="s">
        <v>29</v>
      </c>
      <c r="X34" s="24">
        <f>MIN(2, IFERROR(VALUE(MID(W34, FIND("+", W34)+1, IFERROR(FIND("+", W34, FIND("+", W34)+1)-FIND("+", W34)-1, LEN(W34)-FIND("+", W34)))), 0))</f>
        <v>0</v>
      </c>
      <c r="Y34" s="24">
        <f>MAX(0, IFERROR(VALUE(MID(W34, FIND("+", W34)+1, IFERROR(FIND("+", W34, FIND("+", W34)+1)-FIND("+", W34)-1, LEN(W34)-FIND("+", W34)))), 0) - 2)</f>
        <v>0</v>
      </c>
      <c r="Z34" s="10" t="s">
        <v>37</v>
      </c>
      <c r="AA34" s="24">
        <f>MIN(2, IFERROR(VALUE(MID(Z34, FIND("+", Z34)+1, IFERROR(FIND("+", Z34, FIND("+", Z34)+1)-FIND("+", Z34)-1, LEN(Z34)-FIND("+", Z34)))), 0))</f>
        <v>2</v>
      </c>
      <c r="AB34" s="24">
        <f>MAX(0, IFERROR(VALUE(MID(Z34, FIND("+", Z34)+1, IFERROR(FIND("+", Z34, FIND("+", Z34)+1)-FIND("+", Z34)-1, LEN(Z34)-FIND("+", Z34)))), 0) - 2)</f>
        <v>3</v>
      </c>
      <c r="AC34" s="10" t="s">
        <v>58</v>
      </c>
      <c r="AD34" s="63">
        <v>0</v>
      </c>
      <c r="AE34" s="65">
        <f>IFERROR(VALUE(MID(AC34, FIND("+", AC34)+1, IFERROR(FIND("+", AC34, FIND("+", AC34)+1) - FIND("+", AC34) - 1, LEN(AC34) - FIND("+", AC34)))), 0)</f>
        <v>0</v>
      </c>
      <c r="AF34" s="67">
        <f>IF(ISNUMBER(SEARCH("AN",Z34)),1,0) + IF(ISNUMBER(SEARCH("AD",AC34)),1,0)</f>
        <v>0</v>
      </c>
      <c r="AG34" s="69">
        <f>((COUNTIF(H34:AC34, "*AN*") + COUNTIF(H34:AC34, "*AD*"))-AF34)*8</f>
        <v>40</v>
      </c>
      <c r="AH34" s="72">
        <f>I34+L34+O34+R34+U34+X34+AA34+AD34</f>
        <v>10</v>
      </c>
      <c r="AI34" s="73">
        <f>J34+M34+P34+S34+V34+Y34+AB34+AE34</f>
        <v>10.5</v>
      </c>
      <c r="AJ34" s="64" t="s">
        <v>42</v>
      </c>
      <c r="AK34" s="73"/>
      <c r="AL34" s="82"/>
      <c r="AM34" s="83">
        <v>40</v>
      </c>
      <c r="AN34" s="79">
        <f>AF34-AL34</f>
        <v>0</v>
      </c>
      <c r="AO34" s="58">
        <f>AG34-AM34</f>
        <v>0</v>
      </c>
      <c r="AP34" s="85">
        <f>2+2+2+2+2</f>
        <v>10</v>
      </c>
      <c r="AQ34" s="86">
        <f>2+2+2+1.5+3</f>
        <v>10.5</v>
      </c>
      <c r="AR34" s="79">
        <f>AH34-AP34</f>
        <v>0</v>
      </c>
      <c r="AS34" s="58">
        <f>AI34-AQ34</f>
        <v>0</v>
      </c>
    </row>
    <row r="35" spans="1:45" s="22" customFormat="1" ht="24" customHeight="1" x14ac:dyDescent="0.3">
      <c r="A35" s="41">
        <v>10</v>
      </c>
      <c r="B35" s="7" t="s">
        <v>91</v>
      </c>
      <c r="C35" s="8" t="s">
        <v>92</v>
      </c>
      <c r="D35" s="8" t="s">
        <v>88</v>
      </c>
      <c r="E35" s="8" t="s">
        <v>89</v>
      </c>
      <c r="F35" s="8" t="s">
        <v>93</v>
      </c>
      <c r="G35" s="88" t="s">
        <v>258</v>
      </c>
      <c r="H35" s="9"/>
      <c r="I35" s="24">
        <f>MIN(2, IFERROR(VALUE(MID(H35, FIND("+", H35)+1, IFERROR(FIND("+", H35, FIND("+", H35)+1)-FIND("+", H35)-1, LEN(H35)-FIND("+", H35)))), 0))</f>
        <v>0</v>
      </c>
      <c r="J35" s="24">
        <f>MAX(0, IFERROR(VALUE(MID(H35, FIND("+", H35)+1, IFERROR(FIND("+", H35, FIND("+", H35)+1)-FIND("+", H35)-1, LEN(H35)-FIND("+", H35)))), 0) - 2)</f>
        <v>0</v>
      </c>
      <c r="K35" s="10" t="s">
        <v>37</v>
      </c>
      <c r="L35" s="24">
        <f>MIN(2, IFERROR(VALUE(MID(K35, FIND("+", K35)+1, IFERROR(FIND("+", K35, FIND("+", K35)+1)-FIND("+", K35)-1, LEN(K35)-FIND("+", K35)))), 0))</f>
        <v>2</v>
      </c>
      <c r="M35" s="24">
        <f>MAX(0, IFERROR(VALUE(MID(K35, FIND("+", K35)+1, IFERROR(FIND("+", K35, FIND("+", K35)+1)-FIND("+", K35)-1, LEN(K35)-FIND("+", K35)))), 0) - 2)</f>
        <v>3</v>
      </c>
      <c r="N35" s="10" t="s">
        <v>37</v>
      </c>
      <c r="O35" s="24">
        <f>MIN(2, IFERROR(VALUE(MID(N35, FIND("+", N35)+1, IFERROR(FIND("+", N35, FIND("+", N35)+1)-FIND("+", N35)-1, LEN(N35)-FIND("+", N35)))), 0))</f>
        <v>2</v>
      </c>
      <c r="P35" s="24">
        <f>MAX(0, IFERROR(VALUE(MID(N35, FIND("+", N35)+1, IFERROR(FIND("+", N35, FIND("+", N35)+1)-FIND("+", N35)-1, LEN(N35)-FIND("+", N35)))), 0) - 2)</f>
        <v>3</v>
      </c>
      <c r="Q35" s="10" t="s">
        <v>37</v>
      </c>
      <c r="R35" s="24">
        <f>MIN(2, IFERROR(VALUE(MID(Q35, FIND("+", Q35)+1, IFERROR(FIND("+", Q35, FIND("+", Q35)+1)-FIND("+", Q35)-1, LEN(Q35)-FIND("+", Q35)))), 0))</f>
        <v>2</v>
      </c>
      <c r="S35" s="24">
        <f>MAX(0, IFERROR(VALUE(MID(Q35, FIND("+", Q35)+1, IFERROR(FIND("+", Q35, FIND("+", Q35)+1)-FIND("+", Q35)-1, LEN(Q35)-FIND("+", Q35)))), 0) - 2)</f>
        <v>3</v>
      </c>
      <c r="T35" s="10" t="s">
        <v>65</v>
      </c>
      <c r="U35" s="24">
        <f>MIN(2, IFERROR(VALUE(MID(T35, FIND("+", T35)+1, IFERROR(FIND("+", T35, FIND("+", T35)+1)-FIND("+", T35)-1, LEN(T35)-FIND("+", T35)))), 0))</f>
        <v>2</v>
      </c>
      <c r="V35" s="24">
        <f>MAX(0, IFERROR(VALUE(MID(T35, FIND("+", T35)+1, IFERROR(FIND("+", T35, FIND("+", T35)+1)-FIND("+", T35)-1, LEN(T35)-FIND("+", T35)))), 0) - 2)</f>
        <v>2.5</v>
      </c>
      <c r="W35" s="10" t="s">
        <v>37</v>
      </c>
      <c r="X35" s="24">
        <f>MIN(2, IFERROR(VALUE(MID(W35, FIND("+", W35)+1, IFERROR(FIND("+", W35, FIND("+", W35)+1)-FIND("+", W35)-1, LEN(W35)-FIND("+", W35)))), 0))</f>
        <v>2</v>
      </c>
      <c r="Y35" s="24">
        <f>MAX(0, IFERROR(VALUE(MID(W35, FIND("+", W35)+1, IFERROR(FIND("+", W35, FIND("+", W35)+1)-FIND("+", W35)-1, LEN(W35)-FIND("+", W35)))), 0) - 2)</f>
        <v>3</v>
      </c>
      <c r="Z35" s="10" t="s">
        <v>37</v>
      </c>
      <c r="AA35" s="24">
        <f>MIN(2, IFERROR(VALUE(MID(Z35, FIND("+", Z35)+1, IFERROR(FIND("+", Z35, FIND("+", Z35)+1)-FIND("+", Z35)-1, LEN(Z35)-FIND("+", Z35)))), 0))</f>
        <v>2</v>
      </c>
      <c r="AB35" s="24">
        <f>MAX(0, IFERROR(VALUE(MID(Z35, FIND("+", Z35)+1, IFERROR(FIND("+", Z35, FIND("+", Z35)+1)-FIND("+", Z35)-1, LEN(Z35)-FIND("+", Z35)))), 0) - 2)</f>
        <v>3</v>
      </c>
      <c r="AC35" s="10" t="s">
        <v>58</v>
      </c>
      <c r="AD35" s="63">
        <v>0</v>
      </c>
      <c r="AE35" s="65">
        <f>IFERROR(VALUE(MID(AC35, FIND("+", AC35)+1, IFERROR(FIND("+", AC35, FIND("+", AC35)+1) - FIND("+", AC35) - 1, LEN(AC35) - FIND("+", AC35)))), 0)</f>
        <v>0</v>
      </c>
      <c r="AF35" s="67">
        <f>IF(ISNUMBER(SEARCH("AN",Z35)),1,0) + IF(ISNUMBER(SEARCH("AD",AC35)),1,0)</f>
        <v>0</v>
      </c>
      <c r="AG35" s="69">
        <f>((COUNTIF(H35:AC35, "*AN*") + COUNTIF(H35:AC35, "*AD*"))-AF35)*8</f>
        <v>48</v>
      </c>
      <c r="AH35" s="72">
        <f>I35+L35+O35+R35+U35+X35+AA35+AD35</f>
        <v>12</v>
      </c>
      <c r="AI35" s="73">
        <f>J35+M35+P35+S35+V35+Y35+AB35+AE35</f>
        <v>17.5</v>
      </c>
      <c r="AJ35" s="64" t="s">
        <v>42</v>
      </c>
      <c r="AK35" s="73"/>
      <c r="AL35" s="82"/>
      <c r="AM35" s="83">
        <v>48</v>
      </c>
      <c r="AN35" s="79">
        <f>AF35-AL35</f>
        <v>0</v>
      </c>
      <c r="AO35" s="58">
        <f>AG35-AM35</f>
        <v>0</v>
      </c>
      <c r="AP35" s="85">
        <f>2+2+2+2+2+2</f>
        <v>12</v>
      </c>
      <c r="AQ35" s="86">
        <f>3+3+3+2.5+3+3</f>
        <v>17.5</v>
      </c>
      <c r="AR35" s="79">
        <f>AH35-AP35</f>
        <v>0</v>
      </c>
      <c r="AS35" s="58">
        <f>AI35-AQ35</f>
        <v>0</v>
      </c>
    </row>
    <row r="36" spans="1:45" s="22" customFormat="1" ht="24" customHeight="1" x14ac:dyDescent="0.3">
      <c r="A36" s="41">
        <v>13</v>
      </c>
      <c r="B36" s="7" t="s">
        <v>107</v>
      </c>
      <c r="C36" s="8" t="s">
        <v>108</v>
      </c>
      <c r="D36" s="8" t="s">
        <v>109</v>
      </c>
      <c r="E36" s="8" t="s">
        <v>100</v>
      </c>
      <c r="F36" s="8" t="s">
        <v>110</v>
      </c>
      <c r="G36" s="88" t="s">
        <v>261</v>
      </c>
      <c r="H36" s="9"/>
      <c r="I36" s="24">
        <f>MIN(2, IFERROR(VALUE(MID(H36, FIND("+", H36)+1, IFERROR(FIND("+", H36, FIND("+", H36)+1)-FIND("+", H36)-1, LEN(H36)-FIND("+", H36)))), 0))</f>
        <v>0</v>
      </c>
      <c r="J36" s="24">
        <f>MAX(0, IFERROR(VALUE(MID(H36, FIND("+", H36)+1, IFERROR(FIND("+", H36, FIND("+", H36)+1)-FIND("+", H36)-1, LEN(H36)-FIND("+", H36)))), 0) - 2)</f>
        <v>0</v>
      </c>
      <c r="K36" s="10" t="s">
        <v>36</v>
      </c>
      <c r="L36" s="24">
        <f>MIN(2, IFERROR(VALUE(MID(K36, FIND("+", K36)+1, IFERROR(FIND("+", K36, FIND("+", K36)+1)-FIND("+", K36)-1, LEN(K36)-FIND("+", K36)))), 0))</f>
        <v>2</v>
      </c>
      <c r="M36" s="24">
        <f>MAX(0, IFERROR(VALUE(MID(K36, FIND("+", K36)+1, IFERROR(FIND("+", K36, FIND("+", K36)+1)-FIND("+", K36)-1, LEN(K36)-FIND("+", K36)))), 0) - 2)</f>
        <v>2</v>
      </c>
      <c r="N36" s="10" t="s">
        <v>36</v>
      </c>
      <c r="O36" s="24">
        <f>MIN(2, IFERROR(VALUE(MID(N36, FIND("+", N36)+1, IFERROR(FIND("+", N36, FIND("+", N36)+1)-FIND("+", N36)-1, LEN(N36)-FIND("+", N36)))), 0))</f>
        <v>2</v>
      </c>
      <c r="P36" s="24">
        <f>MAX(0, IFERROR(VALUE(MID(N36, FIND("+", N36)+1, IFERROR(FIND("+", N36, FIND("+", N36)+1)-FIND("+", N36)-1, LEN(N36)-FIND("+", N36)))), 0) - 2)</f>
        <v>2</v>
      </c>
      <c r="Q36" s="10" t="s">
        <v>36</v>
      </c>
      <c r="R36" s="24">
        <f>MIN(2, IFERROR(VALUE(MID(Q36, FIND("+", Q36)+1, IFERROR(FIND("+", Q36, FIND("+", Q36)+1)-FIND("+", Q36)-1, LEN(Q36)-FIND("+", Q36)))), 0))</f>
        <v>2</v>
      </c>
      <c r="S36" s="24">
        <f>MAX(0, IFERROR(VALUE(MID(Q36, FIND("+", Q36)+1, IFERROR(FIND("+", Q36, FIND("+", Q36)+1)-FIND("+", Q36)-1, LEN(Q36)-FIND("+", Q36)))), 0) - 2)</f>
        <v>2</v>
      </c>
      <c r="T36" s="10" t="s">
        <v>77</v>
      </c>
      <c r="U36" s="24">
        <f>MIN(2, IFERROR(VALUE(MID(T36, FIND("+", T36)+1, IFERROR(FIND("+", T36, FIND("+", T36)+1)-FIND("+", T36)-1, LEN(T36)-FIND("+", T36)))), 0))</f>
        <v>2</v>
      </c>
      <c r="V36" s="24">
        <f>MAX(0, IFERROR(VALUE(MID(T36, FIND("+", T36)+1, IFERROR(FIND("+", T36, FIND("+", T36)+1)-FIND("+", T36)-1, LEN(T36)-FIND("+", T36)))), 0) - 2)</f>
        <v>1.5</v>
      </c>
      <c r="W36" s="10" t="s">
        <v>37</v>
      </c>
      <c r="X36" s="24">
        <f>MIN(2, IFERROR(VALUE(MID(W36, FIND("+", W36)+1, IFERROR(FIND("+", W36, FIND("+", W36)+1)-FIND("+", W36)-1, LEN(W36)-FIND("+", W36)))), 0))</f>
        <v>2</v>
      </c>
      <c r="Y36" s="24">
        <f>MAX(0, IFERROR(VALUE(MID(W36, FIND("+", W36)+1, IFERROR(FIND("+", W36, FIND("+", W36)+1)-FIND("+", W36)-1, LEN(W36)-FIND("+", W36)))), 0) - 2)</f>
        <v>3</v>
      </c>
      <c r="Z36" s="10" t="s">
        <v>37</v>
      </c>
      <c r="AA36" s="24">
        <f>MIN(2, IFERROR(VALUE(MID(Z36, FIND("+", Z36)+1, IFERROR(FIND("+", Z36, FIND("+", Z36)+1)-FIND("+", Z36)-1, LEN(Z36)-FIND("+", Z36)))), 0))</f>
        <v>2</v>
      </c>
      <c r="AB36" s="24">
        <f>MAX(0, IFERROR(VALUE(MID(Z36, FIND("+", Z36)+1, IFERROR(FIND("+", Z36, FIND("+", Z36)+1)-FIND("+", Z36)-1, LEN(Z36)-FIND("+", Z36)))), 0) - 2)</f>
        <v>3</v>
      </c>
      <c r="AC36" s="10" t="s">
        <v>58</v>
      </c>
      <c r="AD36" s="63">
        <v>0</v>
      </c>
      <c r="AE36" s="65">
        <f>IFERROR(VALUE(MID(AC36, FIND("+", AC36)+1, IFERROR(FIND("+", AC36, FIND("+", AC36)+1) - FIND("+", AC36) - 1, LEN(AC36) - FIND("+", AC36)))), 0)</f>
        <v>0</v>
      </c>
      <c r="AF36" s="67">
        <f>IF(ISNUMBER(SEARCH("AN",Z36)),1,0) + IF(ISNUMBER(SEARCH("AD",AC36)),1,0)</f>
        <v>0</v>
      </c>
      <c r="AG36" s="69">
        <f>((COUNTIF(H36:AC36, "*AN*") + COUNTIF(H36:AC36, "*AD*"))-AF36)*8</f>
        <v>48</v>
      </c>
      <c r="AH36" s="72">
        <f>I36+L36+O36+R36+U36+X36+AA36+AD36</f>
        <v>12</v>
      </c>
      <c r="AI36" s="73">
        <f>J36+M36+P36+S36+V36+Y36+AB36+AE36</f>
        <v>13.5</v>
      </c>
      <c r="AJ36" s="64" t="s">
        <v>42</v>
      </c>
      <c r="AK36" s="73"/>
      <c r="AL36" s="82"/>
      <c r="AM36" s="83">
        <v>48</v>
      </c>
      <c r="AN36" s="79">
        <f>AF36-AL36</f>
        <v>0</v>
      </c>
      <c r="AO36" s="58">
        <f>AG36-AM36</f>
        <v>0</v>
      </c>
      <c r="AP36" s="85">
        <f>2+2+2+2+2+2</f>
        <v>12</v>
      </c>
      <c r="AQ36" s="86">
        <f>2+2+2+1.5+3+3</f>
        <v>13.5</v>
      </c>
      <c r="AR36" s="79">
        <f>AH36-AP36</f>
        <v>0</v>
      </c>
      <c r="AS36" s="58">
        <f>AI36-AQ36</f>
        <v>0</v>
      </c>
    </row>
    <row r="37" spans="1:45" s="22" customFormat="1" ht="24" customHeight="1" x14ac:dyDescent="0.3">
      <c r="A37" s="41">
        <v>14</v>
      </c>
      <c r="B37" s="7" t="s">
        <v>111</v>
      </c>
      <c r="C37" s="8" t="s">
        <v>112</v>
      </c>
      <c r="D37" s="8" t="s">
        <v>113</v>
      </c>
      <c r="E37" s="8" t="s">
        <v>114</v>
      </c>
      <c r="F37" s="8" t="s">
        <v>115</v>
      </c>
      <c r="G37" s="88" t="s">
        <v>262</v>
      </c>
      <c r="H37" s="9"/>
      <c r="I37" s="24">
        <f>MIN(2, IFERROR(VALUE(MID(H37, FIND("+", H37)+1, IFERROR(FIND("+", H37, FIND("+", H37)+1)-FIND("+", H37)-1, LEN(H37)-FIND("+", H37)))), 0))</f>
        <v>0</v>
      </c>
      <c r="J37" s="24">
        <f>MAX(0, IFERROR(VALUE(MID(H37, FIND("+", H37)+1, IFERROR(FIND("+", H37, FIND("+", H37)+1)-FIND("+", H37)-1, LEN(H37)-FIND("+", H37)))), 0) - 2)</f>
        <v>0</v>
      </c>
      <c r="K37" s="10" t="s">
        <v>36</v>
      </c>
      <c r="L37" s="24">
        <f>MIN(2, IFERROR(VALUE(MID(K37, FIND("+", K37)+1, IFERROR(FIND("+", K37, FIND("+", K37)+1)-FIND("+", K37)-1, LEN(K37)-FIND("+", K37)))), 0))</f>
        <v>2</v>
      </c>
      <c r="M37" s="24">
        <f>MAX(0, IFERROR(VALUE(MID(K37, FIND("+", K37)+1, IFERROR(FIND("+", K37, FIND("+", K37)+1)-FIND("+", K37)-1, LEN(K37)-FIND("+", K37)))), 0) - 2)</f>
        <v>2</v>
      </c>
      <c r="N37" s="10" t="s">
        <v>36</v>
      </c>
      <c r="O37" s="24">
        <f>MIN(2, IFERROR(VALUE(MID(N37, FIND("+", N37)+1, IFERROR(FIND("+", N37, FIND("+", N37)+1)-FIND("+", N37)-1, LEN(N37)-FIND("+", N37)))), 0))</f>
        <v>2</v>
      </c>
      <c r="P37" s="24">
        <f>MAX(0, IFERROR(VALUE(MID(N37, FIND("+", N37)+1, IFERROR(FIND("+", N37, FIND("+", N37)+1)-FIND("+", N37)-1, LEN(N37)-FIND("+", N37)))), 0) - 2)</f>
        <v>2</v>
      </c>
      <c r="Q37" s="10" t="s">
        <v>36</v>
      </c>
      <c r="R37" s="24">
        <f>MIN(2, IFERROR(VALUE(MID(Q37, FIND("+", Q37)+1, IFERROR(FIND("+", Q37, FIND("+", Q37)+1)-FIND("+", Q37)-1, LEN(Q37)-FIND("+", Q37)))), 0))</f>
        <v>2</v>
      </c>
      <c r="S37" s="24">
        <f>MAX(0, IFERROR(VALUE(MID(Q37, FIND("+", Q37)+1, IFERROR(FIND("+", Q37, FIND("+", Q37)+1)-FIND("+", Q37)-1, LEN(Q37)-FIND("+", Q37)))), 0) - 2)</f>
        <v>2</v>
      </c>
      <c r="T37" s="10" t="s">
        <v>77</v>
      </c>
      <c r="U37" s="24">
        <f>MIN(2, IFERROR(VALUE(MID(T37, FIND("+", T37)+1, IFERROR(FIND("+", T37, FIND("+", T37)+1)-FIND("+", T37)-1, LEN(T37)-FIND("+", T37)))), 0))</f>
        <v>2</v>
      </c>
      <c r="V37" s="24">
        <f>MAX(0, IFERROR(VALUE(MID(T37, FIND("+", T37)+1, IFERROR(FIND("+", T37, FIND("+", T37)+1)-FIND("+", T37)-1, LEN(T37)-FIND("+", T37)))), 0) - 2)</f>
        <v>1.5</v>
      </c>
      <c r="W37" s="10" t="s">
        <v>37</v>
      </c>
      <c r="X37" s="24">
        <f>MIN(2, IFERROR(VALUE(MID(W37, FIND("+", W37)+1, IFERROR(FIND("+", W37, FIND("+", W37)+1)-FIND("+", W37)-1, LEN(W37)-FIND("+", W37)))), 0))</f>
        <v>2</v>
      </c>
      <c r="Y37" s="24">
        <f>MAX(0, IFERROR(VALUE(MID(W37, FIND("+", W37)+1, IFERROR(FIND("+", W37, FIND("+", W37)+1)-FIND("+", W37)-1, LEN(W37)-FIND("+", W37)))), 0) - 2)</f>
        <v>3</v>
      </c>
      <c r="Z37" s="10" t="s">
        <v>37</v>
      </c>
      <c r="AA37" s="24">
        <f>MIN(2, IFERROR(VALUE(MID(Z37, FIND("+", Z37)+1, IFERROR(FIND("+", Z37, FIND("+", Z37)+1)-FIND("+", Z37)-1, LEN(Z37)-FIND("+", Z37)))), 0))</f>
        <v>2</v>
      </c>
      <c r="AB37" s="24">
        <f>MAX(0, IFERROR(VALUE(MID(Z37, FIND("+", Z37)+1, IFERROR(FIND("+", Z37, FIND("+", Z37)+1)-FIND("+", Z37)-1, LEN(Z37)-FIND("+", Z37)))), 0) - 2)</f>
        <v>3</v>
      </c>
      <c r="AC37" s="10" t="s">
        <v>58</v>
      </c>
      <c r="AD37" s="63">
        <v>0</v>
      </c>
      <c r="AE37" s="65">
        <f>IFERROR(VALUE(MID(AC37, FIND("+", AC37)+1, IFERROR(FIND("+", AC37, FIND("+", AC37)+1) - FIND("+", AC37) - 1, LEN(AC37) - FIND("+", AC37)))), 0)</f>
        <v>0</v>
      </c>
      <c r="AF37" s="67">
        <f>IF(ISNUMBER(SEARCH("AN",Z37)),1,0) + IF(ISNUMBER(SEARCH("AD",AC37)),1,0)</f>
        <v>0</v>
      </c>
      <c r="AG37" s="69">
        <f>((COUNTIF(H37:AC37, "*AN*") + COUNTIF(H37:AC37, "*AD*"))-AF37)*8</f>
        <v>48</v>
      </c>
      <c r="AH37" s="72">
        <f>I37+L37+O37+R37+U37+X37+AA37+AD37</f>
        <v>12</v>
      </c>
      <c r="AI37" s="73">
        <f>J37+M37+P37+S37+V37+Y37+AB37+AE37</f>
        <v>13.5</v>
      </c>
      <c r="AJ37" s="64" t="s">
        <v>42</v>
      </c>
      <c r="AK37" s="73"/>
      <c r="AL37" s="82"/>
      <c r="AM37" s="83">
        <v>48</v>
      </c>
      <c r="AN37" s="79">
        <f>AF37-AL37</f>
        <v>0</v>
      </c>
      <c r="AO37" s="58">
        <f>AG37-AM37</f>
        <v>0</v>
      </c>
      <c r="AP37" s="85">
        <f>2+2+2+2+2+2</f>
        <v>12</v>
      </c>
      <c r="AQ37" s="86">
        <f>2+2+2+1.5+3+3</f>
        <v>13.5</v>
      </c>
      <c r="AR37" s="79">
        <f>AH37-AP37</f>
        <v>0</v>
      </c>
      <c r="AS37" s="58">
        <f>AI37-AQ37</f>
        <v>0</v>
      </c>
    </row>
    <row r="38" spans="1:45" s="22" customFormat="1" ht="24" customHeight="1" x14ac:dyDescent="0.3">
      <c r="A38" s="41">
        <v>24</v>
      </c>
      <c r="B38" s="7" t="s">
        <v>156</v>
      </c>
      <c r="C38" s="8" t="s">
        <v>157</v>
      </c>
      <c r="D38" s="8" t="s">
        <v>158</v>
      </c>
      <c r="E38" s="8" t="s">
        <v>159</v>
      </c>
      <c r="F38" s="8" t="s">
        <v>160</v>
      </c>
      <c r="G38" s="88" t="s">
        <v>272</v>
      </c>
      <c r="H38" s="9"/>
      <c r="I38" s="24">
        <f>MIN(2, IFERROR(VALUE(MID(H38, FIND("+", H38)+1, IFERROR(FIND("+", H38, FIND("+", H38)+1)-FIND("+", H38)-1, LEN(H38)-FIND("+", H38)))), 0))</f>
        <v>0</v>
      </c>
      <c r="J38" s="24">
        <f>MAX(0, IFERROR(VALUE(MID(H38, FIND("+", H38)+1, IFERROR(FIND("+", H38, FIND("+", H38)+1)-FIND("+", H38)-1, LEN(H38)-FIND("+", H38)))), 0) - 2)</f>
        <v>0</v>
      </c>
      <c r="K38" s="10" t="s">
        <v>36</v>
      </c>
      <c r="L38" s="24">
        <f>MIN(2, IFERROR(VALUE(MID(K38, FIND("+", K38)+1, IFERROR(FIND("+", K38, FIND("+", K38)+1)-FIND("+", K38)-1, LEN(K38)-FIND("+", K38)))), 0))</f>
        <v>2</v>
      </c>
      <c r="M38" s="24">
        <f>MAX(0, IFERROR(VALUE(MID(K38, FIND("+", K38)+1, IFERROR(FIND("+", K38, FIND("+", K38)+1)-FIND("+", K38)-1, LEN(K38)-FIND("+", K38)))), 0) - 2)</f>
        <v>2</v>
      </c>
      <c r="N38" s="10" t="s">
        <v>37</v>
      </c>
      <c r="O38" s="24">
        <f>MIN(2, IFERROR(VALUE(MID(N38, FIND("+", N38)+1, IFERROR(FIND("+", N38, FIND("+", N38)+1)-FIND("+", N38)-1, LEN(N38)-FIND("+", N38)))), 0))</f>
        <v>2</v>
      </c>
      <c r="P38" s="24">
        <f>MAX(0, IFERROR(VALUE(MID(N38, FIND("+", N38)+1, IFERROR(FIND("+", N38, FIND("+", N38)+1)-FIND("+", N38)-1, LEN(N38)-FIND("+", N38)))), 0) - 2)</f>
        <v>3</v>
      </c>
      <c r="Q38" s="10" t="s">
        <v>36</v>
      </c>
      <c r="R38" s="24">
        <f>MIN(2, IFERROR(VALUE(MID(Q38, FIND("+", Q38)+1, IFERROR(FIND("+", Q38, FIND("+", Q38)+1)-FIND("+", Q38)-1, LEN(Q38)-FIND("+", Q38)))), 0))</f>
        <v>2</v>
      </c>
      <c r="S38" s="24">
        <f>MAX(0, IFERROR(VALUE(MID(Q38, FIND("+", Q38)+1, IFERROR(FIND("+", Q38, FIND("+", Q38)+1)-FIND("+", Q38)-1, LEN(Q38)-FIND("+", Q38)))), 0) - 2)</f>
        <v>2</v>
      </c>
      <c r="T38" s="10" t="s">
        <v>29</v>
      </c>
      <c r="U38" s="24">
        <f>MIN(2, IFERROR(VALUE(MID(T38, FIND("+", T38)+1, IFERROR(FIND("+", T38, FIND("+", T38)+1)-FIND("+", T38)-1, LEN(T38)-FIND("+", T38)))), 0))</f>
        <v>0</v>
      </c>
      <c r="V38" s="24">
        <f>MAX(0, IFERROR(VALUE(MID(T38, FIND("+", T38)+1, IFERROR(FIND("+", T38, FIND("+", T38)+1)-FIND("+", T38)-1, LEN(T38)-FIND("+", T38)))), 0) - 2)</f>
        <v>0</v>
      </c>
      <c r="W38" s="10" t="s">
        <v>37</v>
      </c>
      <c r="X38" s="24">
        <f>MIN(2, IFERROR(VALUE(MID(W38, FIND("+", W38)+1, IFERROR(FIND("+", W38, FIND("+", W38)+1)-FIND("+", W38)-1, LEN(W38)-FIND("+", W38)))), 0))</f>
        <v>2</v>
      </c>
      <c r="Y38" s="24">
        <f>MAX(0, IFERROR(VALUE(MID(W38, FIND("+", W38)+1, IFERROR(FIND("+", W38, FIND("+", W38)+1)-FIND("+", W38)-1, LEN(W38)-FIND("+", W38)))), 0) - 2)</f>
        <v>3</v>
      </c>
      <c r="Z38" s="10" t="s">
        <v>37</v>
      </c>
      <c r="AA38" s="24">
        <f>MIN(2, IFERROR(VALUE(MID(Z38, FIND("+", Z38)+1, IFERROR(FIND("+", Z38, FIND("+", Z38)+1)-FIND("+", Z38)-1, LEN(Z38)-FIND("+", Z38)))), 0))</f>
        <v>2</v>
      </c>
      <c r="AB38" s="24">
        <f>MAX(0, IFERROR(VALUE(MID(Z38, FIND("+", Z38)+1, IFERROR(FIND("+", Z38, FIND("+", Z38)+1)-FIND("+", Z38)-1, LEN(Z38)-FIND("+", Z38)))), 0) - 2)</f>
        <v>3</v>
      </c>
      <c r="AC38" s="10" t="s">
        <v>58</v>
      </c>
      <c r="AD38" s="63">
        <v>0</v>
      </c>
      <c r="AE38" s="65">
        <f>IFERROR(VALUE(MID(AC38, FIND("+", AC38)+1, IFERROR(FIND("+", AC38, FIND("+", AC38)+1) - FIND("+", AC38) - 1, LEN(AC38) - FIND("+", AC38)))), 0)</f>
        <v>0</v>
      </c>
      <c r="AF38" s="67">
        <f>IF(ISNUMBER(SEARCH("AN",Z38)),1,0) + IF(ISNUMBER(SEARCH("AD",AC38)),1,0)</f>
        <v>0</v>
      </c>
      <c r="AG38" s="69">
        <f>((COUNTIF(H38:AC38, "*AN*") + COUNTIF(H38:AC38, "*AD*"))-AF38)*8</f>
        <v>40</v>
      </c>
      <c r="AH38" s="72">
        <f>I38+L38+O38+R38+U38+X38+AA38+AD38</f>
        <v>10</v>
      </c>
      <c r="AI38" s="73">
        <f>J38+M38+P38+S38+V38+Y38+AB38+AE38</f>
        <v>13</v>
      </c>
      <c r="AJ38" s="64" t="s">
        <v>42</v>
      </c>
      <c r="AK38" s="73"/>
      <c r="AL38" s="82"/>
      <c r="AM38" s="83">
        <v>40</v>
      </c>
      <c r="AN38" s="79">
        <f>AF38-AL38</f>
        <v>0</v>
      </c>
      <c r="AO38" s="58">
        <f>AG38-AM38</f>
        <v>0</v>
      </c>
      <c r="AP38" s="85">
        <f>2+2+2+2+2</f>
        <v>10</v>
      </c>
      <c r="AQ38" s="86">
        <f>2+3+2+3+3</f>
        <v>13</v>
      </c>
      <c r="AR38" s="79">
        <f>AH38-AP38</f>
        <v>0</v>
      </c>
      <c r="AS38" s="58">
        <f>AI38-AQ38</f>
        <v>0</v>
      </c>
    </row>
    <row r="39" spans="1:45" s="22" customFormat="1" ht="24" customHeight="1" x14ac:dyDescent="0.3">
      <c r="A39" s="41">
        <v>33</v>
      </c>
      <c r="B39" s="7" t="s">
        <v>197</v>
      </c>
      <c r="C39" s="8" t="s">
        <v>198</v>
      </c>
      <c r="D39" s="8" t="s">
        <v>194</v>
      </c>
      <c r="E39" s="8" t="s">
        <v>199</v>
      </c>
      <c r="F39" s="8" t="s">
        <v>200</v>
      </c>
      <c r="G39" s="88" t="s">
        <v>281</v>
      </c>
      <c r="H39" s="9"/>
      <c r="I39" s="24">
        <f>MIN(2, IFERROR(VALUE(MID(H39, FIND("+", H39)+1, IFERROR(FIND("+", H39, FIND("+", H39)+1)-FIND("+", H39)-1, LEN(H39)-FIND("+", H39)))), 0))</f>
        <v>0</v>
      </c>
      <c r="J39" s="24">
        <f>MAX(0, IFERROR(VALUE(MID(H39, FIND("+", H39)+1, IFERROR(FIND("+", H39, FIND("+", H39)+1)-FIND("+", H39)-1, LEN(H39)-FIND("+", H39)))), 0) - 2)</f>
        <v>0</v>
      </c>
      <c r="K39" s="10" t="s">
        <v>36</v>
      </c>
      <c r="L39" s="24">
        <f>MIN(2, IFERROR(VALUE(MID(K39, FIND("+", K39)+1, IFERROR(FIND("+", K39, FIND("+", K39)+1)-FIND("+", K39)-1, LEN(K39)-FIND("+", K39)))), 0))</f>
        <v>2</v>
      </c>
      <c r="M39" s="24">
        <f>MAX(0, IFERROR(VALUE(MID(K39, FIND("+", K39)+1, IFERROR(FIND("+", K39, FIND("+", K39)+1)-FIND("+", K39)-1, LEN(K39)-FIND("+", K39)))), 0) - 2)</f>
        <v>2</v>
      </c>
      <c r="N39" s="10" t="s">
        <v>37</v>
      </c>
      <c r="O39" s="24">
        <f>MIN(2, IFERROR(VALUE(MID(N39, FIND("+", N39)+1, IFERROR(FIND("+", N39, FIND("+", N39)+1)-FIND("+", N39)-1, LEN(N39)-FIND("+", N39)))), 0))</f>
        <v>2</v>
      </c>
      <c r="P39" s="24">
        <f>MAX(0, IFERROR(VALUE(MID(N39, FIND("+", N39)+1, IFERROR(FIND("+", N39, FIND("+", N39)+1)-FIND("+", N39)-1, LEN(N39)-FIND("+", N39)))), 0) - 2)</f>
        <v>3</v>
      </c>
      <c r="Q39" s="10" t="s">
        <v>36</v>
      </c>
      <c r="R39" s="24">
        <f>MIN(2, IFERROR(VALUE(MID(Q39, FIND("+", Q39)+1, IFERROR(FIND("+", Q39, FIND("+", Q39)+1)-FIND("+", Q39)-1, LEN(Q39)-FIND("+", Q39)))), 0))</f>
        <v>2</v>
      </c>
      <c r="S39" s="24">
        <f>MAX(0, IFERROR(VALUE(MID(Q39, FIND("+", Q39)+1, IFERROR(FIND("+", Q39, FIND("+", Q39)+1)-FIND("+", Q39)-1, LEN(Q39)-FIND("+", Q39)))), 0) - 2)</f>
        <v>2</v>
      </c>
      <c r="T39" s="10" t="s">
        <v>35</v>
      </c>
      <c r="U39" s="24">
        <f>MIN(2, IFERROR(VALUE(MID(T39, FIND("+", T39)+1, IFERROR(FIND("+", T39, FIND("+", T39)+1)-FIND("+", T39)-1, LEN(T39)-FIND("+", T39)))), 0))</f>
        <v>2</v>
      </c>
      <c r="V39" s="24">
        <f>MAX(0, IFERROR(VALUE(MID(T39, FIND("+", T39)+1, IFERROR(FIND("+", T39, FIND("+", T39)+1)-FIND("+", T39)-1, LEN(T39)-FIND("+", T39)))), 0) - 2)</f>
        <v>1</v>
      </c>
      <c r="W39" s="10" t="s">
        <v>37</v>
      </c>
      <c r="X39" s="24">
        <f>MIN(2, IFERROR(VALUE(MID(W39, FIND("+", W39)+1, IFERROR(FIND("+", W39, FIND("+", W39)+1)-FIND("+", W39)-1, LEN(W39)-FIND("+", W39)))), 0))</f>
        <v>2</v>
      </c>
      <c r="Y39" s="24">
        <f>MAX(0, IFERROR(VALUE(MID(W39, FIND("+", W39)+1, IFERROR(FIND("+", W39, FIND("+", W39)+1)-FIND("+", W39)-1, LEN(W39)-FIND("+", W39)))), 0) - 2)</f>
        <v>3</v>
      </c>
      <c r="Z39" s="10" t="s">
        <v>37</v>
      </c>
      <c r="AA39" s="24">
        <f>MIN(2, IFERROR(VALUE(MID(Z39, FIND("+", Z39)+1, IFERROR(FIND("+", Z39, FIND("+", Z39)+1)-FIND("+", Z39)-1, LEN(Z39)-FIND("+", Z39)))), 0))</f>
        <v>2</v>
      </c>
      <c r="AB39" s="24">
        <f>MAX(0, IFERROR(VALUE(MID(Z39, FIND("+", Z39)+1, IFERROR(FIND("+", Z39, FIND("+", Z39)+1)-FIND("+", Z39)-1, LEN(Z39)-FIND("+", Z39)))), 0) - 2)</f>
        <v>3</v>
      </c>
      <c r="AC39" s="10" t="s">
        <v>58</v>
      </c>
      <c r="AD39" s="63">
        <v>0</v>
      </c>
      <c r="AE39" s="65">
        <f>IFERROR(VALUE(MID(AC39, FIND("+", AC39)+1, IFERROR(FIND("+", AC39, FIND("+", AC39)+1) - FIND("+", AC39) - 1, LEN(AC39) - FIND("+", AC39)))), 0)</f>
        <v>0</v>
      </c>
      <c r="AF39" s="67">
        <f>IF(ISNUMBER(SEARCH("AN",Z39)),1,0) + IF(ISNUMBER(SEARCH("AD",AC39)),1,0)</f>
        <v>0</v>
      </c>
      <c r="AG39" s="69">
        <f>((COUNTIF(H39:AC39, "*AN*") + COUNTIF(H39:AC39, "*AD*"))-AF39)*8</f>
        <v>48</v>
      </c>
      <c r="AH39" s="72">
        <f>I39+L39+O39+R39+U39+X39+AA39+AD39</f>
        <v>12</v>
      </c>
      <c r="AI39" s="73">
        <f>J39+M39+P39+S39+V39+Y39+AB39+AE39</f>
        <v>14</v>
      </c>
      <c r="AJ39" s="64" t="s">
        <v>42</v>
      </c>
      <c r="AK39" s="73"/>
      <c r="AL39" s="82"/>
      <c r="AM39" s="83">
        <v>48</v>
      </c>
      <c r="AN39" s="79">
        <f>AF39-AL39</f>
        <v>0</v>
      </c>
      <c r="AO39" s="58">
        <f>AG39-AM39</f>
        <v>0</v>
      </c>
      <c r="AP39" s="85">
        <f>2+2+2+2+2+2</f>
        <v>12</v>
      </c>
      <c r="AQ39" s="86">
        <f>2+3+2+1+3+3</f>
        <v>14</v>
      </c>
      <c r="AR39" s="79">
        <f>AH39-AP39</f>
        <v>0</v>
      </c>
      <c r="AS39" s="58">
        <f>AI39-AQ39</f>
        <v>0</v>
      </c>
    </row>
    <row r="40" spans="1:45" s="22" customFormat="1" ht="24" customHeight="1" x14ac:dyDescent="0.3">
      <c r="A40" s="41">
        <v>35</v>
      </c>
      <c r="B40" s="7" t="s">
        <v>205</v>
      </c>
      <c r="C40" s="8" t="s">
        <v>206</v>
      </c>
      <c r="D40" s="8" t="s">
        <v>207</v>
      </c>
      <c r="E40" s="8" t="s">
        <v>208</v>
      </c>
      <c r="F40" s="8" t="s">
        <v>209</v>
      </c>
      <c r="G40" s="88" t="s">
        <v>283</v>
      </c>
      <c r="H40" s="9"/>
      <c r="I40" s="24">
        <f>MIN(2, IFERROR(VALUE(MID(H40, FIND("+", H40)+1, IFERROR(FIND("+", H40, FIND("+", H40)+1)-FIND("+", H40)-1, LEN(H40)-FIND("+", H40)))), 0))</f>
        <v>0</v>
      </c>
      <c r="J40" s="24">
        <f>MAX(0, IFERROR(VALUE(MID(H40, FIND("+", H40)+1, IFERROR(FIND("+", H40, FIND("+", H40)+1)-FIND("+", H40)-1, LEN(H40)-FIND("+", H40)))), 0) - 2)</f>
        <v>0</v>
      </c>
      <c r="K40" s="10" t="s">
        <v>36</v>
      </c>
      <c r="L40" s="24">
        <f>MIN(2, IFERROR(VALUE(MID(K40, FIND("+", K40)+1, IFERROR(FIND("+", K40, FIND("+", K40)+1)-FIND("+", K40)-1, LEN(K40)-FIND("+", K40)))), 0))</f>
        <v>2</v>
      </c>
      <c r="M40" s="24">
        <f>MAX(0, IFERROR(VALUE(MID(K40, FIND("+", K40)+1, IFERROR(FIND("+", K40, FIND("+", K40)+1)-FIND("+", K40)-1, LEN(K40)-FIND("+", K40)))), 0) - 2)</f>
        <v>2</v>
      </c>
      <c r="N40" s="10" t="s">
        <v>36</v>
      </c>
      <c r="O40" s="24">
        <f>MIN(2, IFERROR(VALUE(MID(N40, FIND("+", N40)+1, IFERROR(FIND("+", N40, FIND("+", N40)+1)-FIND("+", N40)-1, LEN(N40)-FIND("+", N40)))), 0))</f>
        <v>2</v>
      </c>
      <c r="P40" s="24">
        <f>MAX(0, IFERROR(VALUE(MID(N40, FIND("+", N40)+1, IFERROR(FIND("+", N40, FIND("+", N40)+1)-FIND("+", N40)-1, LEN(N40)-FIND("+", N40)))), 0) - 2)</f>
        <v>2</v>
      </c>
      <c r="Q40" s="10" t="s">
        <v>36</v>
      </c>
      <c r="R40" s="24">
        <f>MIN(2, IFERROR(VALUE(MID(Q40, FIND("+", Q40)+1, IFERROR(FIND("+", Q40, FIND("+", Q40)+1)-FIND("+", Q40)-1, LEN(Q40)-FIND("+", Q40)))), 0))</f>
        <v>2</v>
      </c>
      <c r="S40" s="24">
        <f>MAX(0, IFERROR(VALUE(MID(Q40, FIND("+", Q40)+1, IFERROR(FIND("+", Q40, FIND("+", Q40)+1)-FIND("+", Q40)-1, LEN(Q40)-FIND("+", Q40)))), 0) - 2)</f>
        <v>2</v>
      </c>
      <c r="T40" s="10" t="s">
        <v>77</v>
      </c>
      <c r="U40" s="24">
        <f>MIN(2, IFERROR(VALUE(MID(T40, FIND("+", T40)+1, IFERROR(FIND("+", T40, FIND("+", T40)+1)-FIND("+", T40)-1, LEN(T40)-FIND("+", T40)))), 0))</f>
        <v>2</v>
      </c>
      <c r="V40" s="24">
        <f>MAX(0, IFERROR(VALUE(MID(T40, FIND("+", T40)+1, IFERROR(FIND("+", T40, FIND("+", T40)+1)-FIND("+", T40)-1, LEN(T40)-FIND("+", T40)))), 0) - 2)</f>
        <v>1.5</v>
      </c>
      <c r="W40" s="10" t="s">
        <v>37</v>
      </c>
      <c r="X40" s="24">
        <f>MIN(2, IFERROR(VALUE(MID(W40, FIND("+", W40)+1, IFERROR(FIND("+", W40, FIND("+", W40)+1)-FIND("+", W40)-1, LEN(W40)-FIND("+", W40)))), 0))</f>
        <v>2</v>
      </c>
      <c r="Y40" s="24">
        <f>MAX(0, IFERROR(VALUE(MID(W40, FIND("+", W40)+1, IFERROR(FIND("+", W40, FIND("+", W40)+1)-FIND("+", W40)-1, LEN(W40)-FIND("+", W40)))), 0) - 2)</f>
        <v>3</v>
      </c>
      <c r="Z40" s="10" t="s">
        <v>37</v>
      </c>
      <c r="AA40" s="24">
        <f>MIN(2, IFERROR(VALUE(MID(Z40, FIND("+", Z40)+1, IFERROR(FIND("+", Z40, FIND("+", Z40)+1)-FIND("+", Z40)-1, LEN(Z40)-FIND("+", Z40)))), 0))</f>
        <v>2</v>
      </c>
      <c r="AB40" s="24">
        <f>MAX(0, IFERROR(VALUE(MID(Z40, FIND("+", Z40)+1, IFERROR(FIND("+", Z40, FIND("+", Z40)+1)-FIND("+", Z40)-1, LEN(Z40)-FIND("+", Z40)))), 0) - 2)</f>
        <v>3</v>
      </c>
      <c r="AC40" s="10" t="s">
        <v>58</v>
      </c>
      <c r="AD40" s="63">
        <v>0</v>
      </c>
      <c r="AE40" s="65">
        <f>IFERROR(VALUE(MID(AC40, FIND("+", AC40)+1, IFERROR(FIND("+", AC40, FIND("+", AC40)+1) - FIND("+", AC40) - 1, LEN(AC40) - FIND("+", AC40)))), 0)</f>
        <v>0</v>
      </c>
      <c r="AF40" s="67">
        <f>IF(ISNUMBER(SEARCH("AN",Z40)),1,0) + IF(ISNUMBER(SEARCH("AD",AC40)),1,0)</f>
        <v>0</v>
      </c>
      <c r="AG40" s="69">
        <f>((COUNTIF(H40:AC40, "*AN*") + COUNTIF(H40:AC40, "*AD*"))-AF40)*8</f>
        <v>48</v>
      </c>
      <c r="AH40" s="72">
        <f>I40+L40+O40+R40+U40+X40+AA40+AD40</f>
        <v>12</v>
      </c>
      <c r="AI40" s="73">
        <f>J40+M40+P40+S40+V40+Y40+AB40+AE40</f>
        <v>13.5</v>
      </c>
      <c r="AJ40" s="64" t="s">
        <v>42</v>
      </c>
      <c r="AK40" s="73"/>
      <c r="AL40" s="82"/>
      <c r="AM40" s="83">
        <v>48</v>
      </c>
      <c r="AN40" s="79">
        <f>AF40-AL40</f>
        <v>0</v>
      </c>
      <c r="AO40" s="58">
        <f>AG40-AM40</f>
        <v>0</v>
      </c>
      <c r="AP40" s="85">
        <f>2+2+2+2+2+2</f>
        <v>12</v>
      </c>
      <c r="AQ40" s="86">
        <f>2+2+2+1.5+3+3</f>
        <v>13.5</v>
      </c>
      <c r="AR40" s="79">
        <f>AH40-AP40</f>
        <v>0</v>
      </c>
      <c r="AS40" s="58">
        <f>AI40-AQ40</f>
        <v>0</v>
      </c>
    </row>
    <row r="41" spans="1:45" s="22" customFormat="1" ht="24" customHeight="1" x14ac:dyDescent="0.3">
      <c r="A41" s="41">
        <v>22</v>
      </c>
      <c r="B41" s="7" t="s">
        <v>146</v>
      </c>
      <c r="C41" s="8" t="s">
        <v>147</v>
      </c>
      <c r="D41" s="8" t="s">
        <v>148</v>
      </c>
      <c r="E41" s="8" t="s">
        <v>149</v>
      </c>
      <c r="F41" s="8" t="s">
        <v>150</v>
      </c>
      <c r="G41" s="88" t="s">
        <v>270</v>
      </c>
      <c r="H41" s="9" t="s">
        <v>28</v>
      </c>
      <c r="I41" s="24">
        <f>MIN(2, IFERROR(VALUE(MID(H41, FIND("+", H41)+1, IFERROR(FIND("+", H41, FIND("+", H41)+1)-FIND("+", H41)-1, LEN(H41)-FIND("+", H41)))), 0))</f>
        <v>0</v>
      </c>
      <c r="J41" s="24">
        <f>MAX(0, IFERROR(VALUE(MID(H41, FIND("+", H41)+1, IFERROR(FIND("+", H41, FIND("+", H41)+1)-FIND("+", H41)-1, LEN(H41)-FIND("+", H41)))), 0) - 2)</f>
        <v>0</v>
      </c>
      <c r="K41" s="9" t="s">
        <v>28</v>
      </c>
      <c r="L41" s="24">
        <f>MIN(2, IFERROR(VALUE(MID(K41, FIND("+", K41)+1, IFERROR(FIND("+", K41, FIND("+", K41)+1)-FIND("+", K41)-1, LEN(K41)-FIND("+", K41)))), 0))</f>
        <v>0</v>
      </c>
      <c r="M41" s="24">
        <f>MAX(0, IFERROR(VALUE(MID(K41, FIND("+", K41)+1, IFERROR(FIND("+", K41, FIND("+", K41)+1)-FIND("+", K41)-1, LEN(K41)-FIND("+", K41)))), 0) - 2)</f>
        <v>0</v>
      </c>
      <c r="N41" s="9" t="s">
        <v>28</v>
      </c>
      <c r="O41" s="24">
        <f>MIN(2, IFERROR(VALUE(MID(N41, FIND("+", N41)+1, IFERROR(FIND("+", N41, FIND("+", N41)+1)-FIND("+", N41)-1, LEN(N41)-FIND("+", N41)))), 0))</f>
        <v>0</v>
      </c>
      <c r="P41" s="24">
        <f>MAX(0, IFERROR(VALUE(MID(N41, FIND("+", N41)+1, IFERROR(FIND("+", N41, FIND("+", N41)+1)-FIND("+", N41)-1, LEN(N41)-FIND("+", N41)))), 0) - 2)</f>
        <v>0</v>
      </c>
      <c r="Q41" s="10" t="s">
        <v>308</v>
      </c>
      <c r="R41" s="24">
        <f>MIN(2, IFERROR(VALUE(MID(Q41, FIND("+", Q41)+1, IFERROR(FIND("+", Q41, FIND("+", Q41)+1)-FIND("+", Q41)-1, LEN(Q41)-FIND("+", Q41)))), 0))</f>
        <v>2</v>
      </c>
      <c r="S41" s="24">
        <f>MAX(0, IFERROR(VALUE(MID(Q41, FIND("+", Q41)+1, IFERROR(FIND("+", Q41, FIND("+", Q41)+1)-FIND("+", Q41)-1, LEN(Q41)-FIND("+", Q41)))), 0) - 2)</f>
        <v>2</v>
      </c>
      <c r="T41" s="10" t="s">
        <v>56</v>
      </c>
      <c r="U41" s="24">
        <f>MIN(2, IFERROR(VALUE(MID(T41, FIND("+", T41)+1, IFERROR(FIND("+", T41, FIND("+", T41)+1)-FIND("+", T41)-1, LEN(T41)-FIND("+", T41)))), 0))</f>
        <v>2</v>
      </c>
      <c r="V41" s="24">
        <f>MAX(0, IFERROR(VALUE(MID(T41, FIND("+", T41)+1, IFERROR(FIND("+", T41, FIND("+", T41)+1)-FIND("+", T41)-1, LEN(T41)-FIND("+", T41)))), 0) - 2)</f>
        <v>1</v>
      </c>
      <c r="W41" s="10" t="s">
        <v>55</v>
      </c>
      <c r="X41" s="24">
        <f>MIN(2, IFERROR(VALUE(MID(W41, FIND("+", W41)+1, IFERROR(FIND("+", W41, FIND("+", W41)+1)-FIND("+", W41)-1, LEN(W41)-FIND("+", W41)))), 0))</f>
        <v>2</v>
      </c>
      <c r="Y41" s="24">
        <f>MAX(0, IFERROR(VALUE(MID(W41, FIND("+", W41)+1, IFERROR(FIND("+", W41, FIND("+", W41)+1)-FIND("+", W41)-1, LEN(W41)-FIND("+", W41)))), 0) - 2)</f>
        <v>0</v>
      </c>
      <c r="Z41" s="10" t="s">
        <v>58</v>
      </c>
      <c r="AA41" s="24">
        <f>MIN(2, IFERROR(VALUE(MID(Z41, FIND("+", Z41)+1, IFERROR(FIND("+", Z41, FIND("+", Z41)+1)-FIND("+", Z41)-1, LEN(Z41)-FIND("+", Z41)))), 0))</f>
        <v>0</v>
      </c>
      <c r="AB41" s="24">
        <f>MAX(0, IFERROR(VALUE(MID(Z41, FIND("+", Z41)+1, IFERROR(FIND("+", Z41, FIND("+", Z41)+1)-FIND("+", Z41)-1, LEN(Z41)-FIND("+", Z41)))), 0) - 2)</f>
        <v>0</v>
      </c>
      <c r="AC41" s="10"/>
      <c r="AD41" s="63">
        <v>0</v>
      </c>
      <c r="AE41" s="65">
        <f>IFERROR(VALUE(MID(AC41, FIND("+", AC41)+1, IFERROR(FIND("+", AC41, FIND("+", AC41)+1) - FIND("+", AC41) - 1, LEN(AC41) - FIND("+", AC41)))), 0)</f>
        <v>0</v>
      </c>
      <c r="AF41" s="67">
        <f>IF(ISNUMBER(SEARCH("AN",Z41)),1,0) + IF(ISNUMBER(SEARCH("AD",AC41)),1,0)</f>
        <v>0</v>
      </c>
      <c r="AG41" s="69">
        <f>((COUNTIF(H41:AC41, "*AN*") + COUNTIF(H41:AC41, "*AD*"))-AF41)*8</f>
        <v>48</v>
      </c>
      <c r="AH41" s="72">
        <f>I41+L41+O41+R41+U41+X41+AA41+AD41</f>
        <v>6</v>
      </c>
      <c r="AI41" s="73">
        <f>J41+M41+P41+S41+V41+Y41+AB41+AE41</f>
        <v>3</v>
      </c>
      <c r="AJ41" s="64" t="s">
        <v>101</v>
      </c>
      <c r="AK41" s="73"/>
      <c r="AL41" s="82"/>
      <c r="AM41" s="83">
        <v>48</v>
      </c>
      <c r="AN41" s="79">
        <f>AF41-AL41</f>
        <v>0</v>
      </c>
      <c r="AO41" s="58">
        <f>AG41-AM41</f>
        <v>0</v>
      </c>
      <c r="AP41" s="85">
        <f>2+2+2</f>
        <v>6</v>
      </c>
      <c r="AQ41" s="86">
        <f>2+1</f>
        <v>3</v>
      </c>
      <c r="AR41" s="79">
        <f>AH41-AP41</f>
        <v>0</v>
      </c>
      <c r="AS41" s="58">
        <f>AI41-AQ41</f>
        <v>0</v>
      </c>
    </row>
    <row r="42" spans="1:45" s="22" customFormat="1" ht="24" customHeight="1" x14ac:dyDescent="0.3">
      <c r="A42" s="41">
        <v>38</v>
      </c>
      <c r="B42" s="7" t="s">
        <v>219</v>
      </c>
      <c r="C42" s="8" t="s">
        <v>220</v>
      </c>
      <c r="D42" s="8" t="s">
        <v>221</v>
      </c>
      <c r="E42" s="8" t="s">
        <v>222</v>
      </c>
      <c r="F42" s="8" t="s">
        <v>223</v>
      </c>
      <c r="G42" s="88" t="s">
        <v>286</v>
      </c>
      <c r="H42" s="81"/>
      <c r="I42" s="24">
        <f>MIN(2, IFERROR(VALUE(MID(H42, FIND("+", H42)+1, IFERROR(FIND("+", H42, FIND("+", H42)+1)-FIND("+", H42)-1, LEN(H42)-FIND("+", H42)))), 0))</f>
        <v>0</v>
      </c>
      <c r="J42" s="24">
        <f>MAX(0, IFERROR(VALUE(MID(H42, FIND("+", H42)+1, IFERROR(FIND("+", H42, FIND("+", H42)+1)-FIND("+", H42)-1, LEN(H42)-FIND("+", H42)))), 0) - 2)</f>
        <v>0</v>
      </c>
      <c r="K42" s="10"/>
      <c r="L42" s="24">
        <f>MIN(2, IFERROR(VALUE(MID(K42, FIND("+", K42)+1, IFERROR(FIND("+", K42, FIND("+", K42)+1)-FIND("+", K42)-1, LEN(K42)-FIND("+", K42)))), 0))</f>
        <v>0</v>
      </c>
      <c r="M42" s="24">
        <f>MAX(0, IFERROR(VALUE(MID(K42, FIND("+", K42)+1, IFERROR(FIND("+", K42, FIND("+", K42)+1)-FIND("+", K42)-1, LEN(K42)-FIND("+", K42)))), 0) - 2)</f>
        <v>0</v>
      </c>
      <c r="N42" s="10" t="s">
        <v>36</v>
      </c>
      <c r="O42" s="24">
        <f>MIN(2, IFERROR(VALUE(MID(N42, FIND("+", N42)+1, IFERROR(FIND("+", N42, FIND("+", N42)+1)-FIND("+", N42)-1, LEN(N42)-FIND("+", N42)))), 0))</f>
        <v>2</v>
      </c>
      <c r="P42" s="24">
        <f>MAX(0, IFERROR(VALUE(MID(N42, FIND("+", N42)+1, IFERROR(FIND("+", N42, FIND("+", N42)+1)-FIND("+", N42)-1, LEN(N42)-FIND("+", N42)))), 0) - 2)</f>
        <v>2</v>
      </c>
      <c r="Q42" s="10" t="s">
        <v>36</v>
      </c>
      <c r="R42" s="24">
        <f>MIN(2, IFERROR(VALUE(MID(Q42, FIND("+", Q42)+1, IFERROR(FIND("+", Q42, FIND("+", Q42)+1)-FIND("+", Q42)-1, LEN(Q42)-FIND("+", Q42)))), 0))</f>
        <v>2</v>
      </c>
      <c r="S42" s="24">
        <f>MAX(0, IFERROR(VALUE(MID(Q42, FIND("+", Q42)+1, IFERROR(FIND("+", Q42, FIND("+", Q42)+1)-FIND("+", Q42)-1, LEN(Q42)-FIND("+", Q42)))), 0) - 2)</f>
        <v>2</v>
      </c>
      <c r="T42" s="10" t="s">
        <v>77</v>
      </c>
      <c r="U42" s="24">
        <f>MIN(2, IFERROR(VALUE(MID(T42, FIND("+", T42)+1, IFERROR(FIND("+", T42, FIND("+", T42)+1)-FIND("+", T42)-1, LEN(T42)-FIND("+", T42)))), 0))</f>
        <v>2</v>
      </c>
      <c r="V42" s="24">
        <f>MAX(0, IFERROR(VALUE(MID(T42, FIND("+", T42)+1, IFERROR(FIND("+", T42, FIND("+", T42)+1)-FIND("+", T42)-1, LEN(T42)-FIND("+", T42)))), 0) - 2)</f>
        <v>1.5</v>
      </c>
      <c r="W42" s="10" t="s">
        <v>37</v>
      </c>
      <c r="X42" s="24">
        <f>MIN(2, IFERROR(VALUE(MID(W42, FIND("+", W42)+1, IFERROR(FIND("+", W42, FIND("+", W42)+1)-FIND("+", W42)-1, LEN(W42)-FIND("+", W42)))), 0))</f>
        <v>2</v>
      </c>
      <c r="Y42" s="24">
        <f>MAX(0, IFERROR(VALUE(MID(W42, FIND("+", W42)+1, IFERROR(FIND("+", W42, FIND("+", W42)+1)-FIND("+", W42)-1, LEN(W42)-FIND("+", W42)))), 0) - 2)</f>
        <v>3</v>
      </c>
      <c r="Z42" s="10" t="s">
        <v>37</v>
      </c>
      <c r="AA42" s="24">
        <f>MIN(2, IFERROR(VALUE(MID(Z42, FIND("+", Z42)+1, IFERROR(FIND("+", Z42, FIND("+", Z42)+1)-FIND("+", Z42)-1, LEN(Z42)-FIND("+", Z42)))), 0))</f>
        <v>2</v>
      </c>
      <c r="AB42" s="24">
        <f>MAX(0, IFERROR(VALUE(MID(Z42, FIND("+", Z42)+1, IFERROR(FIND("+", Z42, FIND("+", Z42)+1)-FIND("+", Z42)-1, LEN(Z42)-FIND("+", Z42)))), 0) - 2)</f>
        <v>3</v>
      </c>
      <c r="AC42" s="10" t="s">
        <v>58</v>
      </c>
      <c r="AD42" s="63">
        <v>0</v>
      </c>
      <c r="AE42" s="65">
        <f>IFERROR(VALUE(MID(AC42, FIND("+", AC42)+1, IFERROR(FIND("+", AC42, FIND("+", AC42)+1) - FIND("+", AC42) - 1, LEN(AC42) - FIND("+", AC42)))), 0)</f>
        <v>0</v>
      </c>
      <c r="AF42" s="67">
        <f>IF(ISNUMBER(SEARCH("AN",Z42)),1,0) + IF(ISNUMBER(SEARCH("AD",AC42)),1,0)</f>
        <v>0</v>
      </c>
      <c r="AG42" s="69">
        <f>((COUNTIF(H42:AC42, "*AN*") + COUNTIF(H42:AC42, "*AD*"))-AF42)*8</f>
        <v>40</v>
      </c>
      <c r="AH42" s="72">
        <f>I42+L42+O42+R42+U42+X42+AA42+AD42</f>
        <v>10</v>
      </c>
      <c r="AI42" s="73">
        <f>J42+M42+P42+S42+V42+Y42+AB42+AE42</f>
        <v>11.5</v>
      </c>
      <c r="AJ42" s="64" t="s">
        <v>42</v>
      </c>
      <c r="AK42" s="73"/>
      <c r="AL42" s="82"/>
      <c r="AM42" s="83">
        <v>40</v>
      </c>
      <c r="AN42" s="79">
        <f>AF42-AL42</f>
        <v>0</v>
      </c>
      <c r="AO42" s="58">
        <f>AG42-AM42</f>
        <v>0</v>
      </c>
      <c r="AP42" s="85">
        <f>2+2+2+2+2</f>
        <v>10</v>
      </c>
      <c r="AQ42" s="86">
        <f>2+2+1.5+3+3</f>
        <v>11.5</v>
      </c>
      <c r="AR42" s="79">
        <f>AH42-AP42</f>
        <v>0</v>
      </c>
      <c r="AS42" s="58">
        <f>AI42-AQ42</f>
        <v>0</v>
      </c>
    </row>
    <row r="43" spans="1:45" s="22" customFormat="1" ht="24" customHeight="1" x14ac:dyDescent="0.3">
      <c r="A43" s="41">
        <v>4</v>
      </c>
      <c r="B43" s="7" t="s">
        <v>49</v>
      </c>
      <c r="C43" s="8" t="s">
        <v>50</v>
      </c>
      <c r="D43" s="8" t="s">
        <v>51</v>
      </c>
      <c r="E43" s="8" t="s">
        <v>52</v>
      </c>
      <c r="F43" s="8" t="s">
        <v>53</v>
      </c>
      <c r="G43" s="88" t="s">
        <v>252</v>
      </c>
      <c r="H43" s="9" t="s">
        <v>28</v>
      </c>
      <c r="I43" s="24">
        <f>MIN(2, IFERROR(VALUE(MID(H43, FIND("+", H43)+1, IFERROR(FIND("+", H43, FIND("+", H43)+1)-FIND("+", H43)-1, LEN(H43)-FIND("+", H43)))), 0))</f>
        <v>0</v>
      </c>
      <c r="J43" s="24">
        <f>MAX(0, IFERROR(VALUE(MID(H43, FIND("+", H43)+1, IFERROR(FIND("+", H43, FIND("+", H43)+1)-FIND("+", H43)-1, LEN(H43)-FIND("+", H43)))), 0) - 2)</f>
        <v>0</v>
      </c>
      <c r="K43" s="9" t="s">
        <v>28</v>
      </c>
      <c r="L43" s="24">
        <f>MIN(2, IFERROR(VALUE(MID(K43, FIND("+", K43)+1, IFERROR(FIND("+", K43, FIND("+", K43)+1)-FIND("+", K43)-1, LEN(K43)-FIND("+", K43)))), 0))</f>
        <v>0</v>
      </c>
      <c r="M43" s="24">
        <f>MAX(0, IFERROR(VALUE(MID(K43, FIND("+", K43)+1, IFERROR(FIND("+", K43, FIND("+", K43)+1)-FIND("+", K43)-1, LEN(K43)-FIND("+", K43)))), 0) - 2)</f>
        <v>0</v>
      </c>
      <c r="N43" s="9" t="s">
        <v>28</v>
      </c>
      <c r="O43" s="24">
        <f>MIN(2, IFERROR(VALUE(MID(N43, FIND("+", N43)+1, IFERROR(FIND("+", N43, FIND("+", N43)+1)-FIND("+", N43)-1, LEN(N43)-FIND("+", N43)))), 0))</f>
        <v>0</v>
      </c>
      <c r="P43" s="24">
        <f>MAX(0, IFERROR(VALUE(MID(N43, FIND("+", N43)+1, IFERROR(FIND("+", N43, FIND("+", N43)+1)-FIND("+", N43)-1, LEN(N43)-FIND("+", N43)))), 0) - 2)</f>
        <v>0</v>
      </c>
      <c r="Q43" s="10" t="s">
        <v>308</v>
      </c>
      <c r="R43" s="24">
        <f>MIN(2, IFERROR(VALUE(MID(Q43, FIND("+", Q43)+1, IFERROR(FIND("+", Q43, FIND("+", Q43)+1)-FIND("+", Q43)-1, LEN(Q43)-FIND("+", Q43)))), 0))</f>
        <v>2</v>
      </c>
      <c r="S43" s="24">
        <f>MAX(0, IFERROR(VALUE(MID(Q43, FIND("+", Q43)+1, IFERROR(FIND("+", Q43, FIND("+", Q43)+1)-FIND("+", Q43)-1, LEN(Q43)-FIND("+", Q43)))), 0) - 2)</f>
        <v>2</v>
      </c>
      <c r="T43" s="10" t="s">
        <v>28</v>
      </c>
      <c r="U43" s="24">
        <f>MIN(2, IFERROR(VALUE(MID(T43, FIND("+", T43)+1, IFERROR(FIND("+", T43, FIND("+", T43)+1)-FIND("+", T43)-1, LEN(T43)-FIND("+", T43)))), 0))</f>
        <v>0</v>
      </c>
      <c r="V43" s="24">
        <f>MAX(0, IFERROR(VALUE(MID(T43, FIND("+", T43)+1, IFERROR(FIND("+", T43, FIND("+", T43)+1)-FIND("+", T43)-1, LEN(T43)-FIND("+", T43)))), 0) - 2)</f>
        <v>0</v>
      </c>
      <c r="W43" s="10" t="s">
        <v>55</v>
      </c>
      <c r="X43" s="24">
        <f>MIN(2, IFERROR(VALUE(MID(W43, FIND("+", W43)+1, IFERROR(FIND("+", W43, FIND("+", W43)+1)-FIND("+", W43)-1, LEN(W43)-FIND("+", W43)))), 0))</f>
        <v>2</v>
      </c>
      <c r="Y43" s="24">
        <f>MAX(0, IFERROR(VALUE(MID(W43, FIND("+", W43)+1, IFERROR(FIND("+", W43, FIND("+", W43)+1)-FIND("+", W43)-1, LEN(W43)-FIND("+", W43)))), 0) - 2)</f>
        <v>0</v>
      </c>
      <c r="Z43" s="10" t="s">
        <v>58</v>
      </c>
      <c r="AA43" s="24">
        <f>MIN(2, IFERROR(VALUE(MID(Z43, FIND("+", Z43)+1, IFERROR(FIND("+", Z43, FIND("+", Z43)+1)-FIND("+", Z43)-1, LEN(Z43)-FIND("+", Z43)))), 0))</f>
        <v>0</v>
      </c>
      <c r="AB43" s="24">
        <f>MAX(0, IFERROR(VALUE(MID(Z43, FIND("+", Z43)+1, IFERROR(FIND("+", Z43, FIND("+", Z43)+1)-FIND("+", Z43)-1, LEN(Z43)-FIND("+", Z43)))), 0) - 2)</f>
        <v>0</v>
      </c>
      <c r="AC43" s="80"/>
      <c r="AD43" s="63">
        <v>0</v>
      </c>
      <c r="AE43" s="65">
        <f>IFERROR(VALUE(MID(AC43, FIND("+", AC43)+1, IFERROR(FIND("+", AC43, FIND("+", AC43)+1) - FIND("+", AC43) - 1, LEN(AC43) - FIND("+", AC43)))), 0)</f>
        <v>0</v>
      </c>
      <c r="AF43" s="67">
        <f>IF(ISNUMBER(SEARCH("AN",Z43)),1,0) + IF(ISNUMBER(SEARCH("AD",AC43)),1,0)</f>
        <v>0</v>
      </c>
      <c r="AG43" s="69">
        <f>((COUNTIF(H43:AC43, "*AN*") + COUNTIF(H43:AC43, "*AD*"))-AF43)*8</f>
        <v>48</v>
      </c>
      <c r="AH43" s="72">
        <f>I43+L43+O43+R43+U43+X43+AA43+AD43</f>
        <v>4</v>
      </c>
      <c r="AI43" s="73">
        <f>J43+M43+P43+S43+V43+Y43+AB43+AE43</f>
        <v>2</v>
      </c>
      <c r="AJ43" s="64" t="s">
        <v>101</v>
      </c>
      <c r="AK43" s="73"/>
      <c r="AL43" s="82"/>
      <c r="AM43" s="83">
        <v>48</v>
      </c>
      <c r="AN43" s="79">
        <f>AF43-AL43</f>
        <v>0</v>
      </c>
      <c r="AO43" s="58">
        <f>AG43-AM43</f>
        <v>0</v>
      </c>
      <c r="AP43" s="85">
        <f>2+2</f>
        <v>4</v>
      </c>
      <c r="AQ43" s="86">
        <f>2</f>
        <v>2</v>
      </c>
      <c r="AR43" s="79">
        <f>AH43-AP43</f>
        <v>0</v>
      </c>
      <c r="AS43" s="58">
        <f>AI43-AQ43</f>
        <v>0</v>
      </c>
    </row>
    <row r="44" spans="1:45" s="22" customFormat="1" ht="24" customHeight="1" x14ac:dyDescent="0.3">
      <c r="A44" s="41">
        <v>36</v>
      </c>
      <c r="B44" s="7" t="s">
        <v>210</v>
      </c>
      <c r="C44" s="8" t="s">
        <v>211</v>
      </c>
      <c r="D44" s="8" t="s">
        <v>212</v>
      </c>
      <c r="E44" s="8" t="s">
        <v>213</v>
      </c>
      <c r="F44" s="8" t="s">
        <v>209</v>
      </c>
      <c r="G44" s="88" t="s">
        <v>284</v>
      </c>
      <c r="H44" s="9"/>
      <c r="I44" s="24">
        <f>MIN(2, IFERROR(VALUE(MID(H44, FIND("+", H44)+1, IFERROR(FIND("+", H44, FIND("+", H44)+1)-FIND("+", H44)-1, LEN(H44)-FIND("+", H44)))), 0))</f>
        <v>0</v>
      </c>
      <c r="J44" s="24">
        <f>MAX(0, IFERROR(VALUE(MID(H44, FIND("+", H44)+1, IFERROR(FIND("+", H44, FIND("+", H44)+1)-FIND("+", H44)-1, LEN(H44)-FIND("+", H44)))), 0) - 2)</f>
        <v>0</v>
      </c>
      <c r="K44" s="10" t="s">
        <v>37</v>
      </c>
      <c r="L44" s="24">
        <f>MIN(2, IFERROR(VALUE(MID(K44, FIND("+", K44)+1, IFERROR(FIND("+", K44, FIND("+", K44)+1)-FIND("+", K44)-1, LEN(K44)-FIND("+", K44)))), 0))</f>
        <v>2</v>
      </c>
      <c r="M44" s="24">
        <f>MAX(0, IFERROR(VALUE(MID(K44, FIND("+", K44)+1, IFERROR(FIND("+", K44, FIND("+", K44)+1)-FIND("+", K44)-1, LEN(K44)-FIND("+", K44)))), 0) - 2)</f>
        <v>3</v>
      </c>
      <c r="N44" s="10" t="s">
        <v>36</v>
      </c>
      <c r="O44" s="24">
        <f>MIN(2, IFERROR(VALUE(MID(N44, FIND("+", N44)+1, IFERROR(FIND("+", N44, FIND("+", N44)+1)-FIND("+", N44)-1, LEN(N44)-FIND("+", N44)))), 0))</f>
        <v>2</v>
      </c>
      <c r="P44" s="24">
        <f>MAX(0, IFERROR(VALUE(MID(N44, FIND("+", N44)+1, IFERROR(FIND("+", N44, FIND("+", N44)+1)-FIND("+", N44)-1, LEN(N44)-FIND("+", N44)))), 0) - 2)</f>
        <v>2</v>
      </c>
      <c r="Q44" s="10" t="s">
        <v>36</v>
      </c>
      <c r="R44" s="24">
        <f>MIN(2, IFERROR(VALUE(MID(Q44, FIND("+", Q44)+1, IFERROR(FIND("+", Q44, FIND("+", Q44)+1)-FIND("+", Q44)-1, LEN(Q44)-FIND("+", Q44)))), 0))</f>
        <v>2</v>
      </c>
      <c r="S44" s="24">
        <f>MAX(0, IFERROR(VALUE(MID(Q44, FIND("+", Q44)+1, IFERROR(FIND("+", Q44, FIND("+", Q44)+1)-FIND("+", Q44)-1, LEN(Q44)-FIND("+", Q44)))), 0) - 2)</f>
        <v>2</v>
      </c>
      <c r="T44" s="10" t="s">
        <v>85</v>
      </c>
      <c r="U44" s="24">
        <f>MIN(2, IFERROR(VALUE(MID(T44, FIND("+", T44)+1, IFERROR(FIND("+", T44, FIND("+", T44)+1)-FIND("+", T44)-1, LEN(T44)-FIND("+", T44)))), 0))</f>
        <v>2</v>
      </c>
      <c r="V44" s="24">
        <f>MAX(0, IFERROR(VALUE(MID(T44, FIND("+", T44)+1, IFERROR(FIND("+", T44, FIND("+", T44)+1)-FIND("+", T44)-1, LEN(T44)-FIND("+", T44)))), 0) - 2)</f>
        <v>0</v>
      </c>
      <c r="W44" s="10" t="s">
        <v>37</v>
      </c>
      <c r="X44" s="24">
        <f>MIN(2, IFERROR(VALUE(MID(W44, FIND("+", W44)+1, IFERROR(FIND("+", W44, FIND("+", W44)+1)-FIND("+", W44)-1, LEN(W44)-FIND("+", W44)))), 0))</f>
        <v>2</v>
      </c>
      <c r="Y44" s="24">
        <f>MAX(0, IFERROR(VALUE(MID(W44, FIND("+", W44)+1, IFERROR(FIND("+", W44, FIND("+", W44)+1)-FIND("+", W44)-1, LEN(W44)-FIND("+", W44)))), 0) - 2)</f>
        <v>3</v>
      </c>
      <c r="Z44" s="10" t="s">
        <v>37</v>
      </c>
      <c r="AA44" s="24">
        <f>MIN(2, IFERROR(VALUE(MID(Z44, FIND("+", Z44)+1, IFERROR(FIND("+", Z44, FIND("+", Z44)+1)-FIND("+", Z44)-1, LEN(Z44)-FIND("+", Z44)))), 0))</f>
        <v>2</v>
      </c>
      <c r="AB44" s="24">
        <f>MAX(0, IFERROR(VALUE(MID(Z44, FIND("+", Z44)+1, IFERROR(FIND("+", Z44, FIND("+", Z44)+1)-FIND("+", Z44)-1, LEN(Z44)-FIND("+", Z44)))), 0) - 2)</f>
        <v>3</v>
      </c>
      <c r="AC44" s="10" t="s">
        <v>58</v>
      </c>
      <c r="AD44" s="63">
        <v>0</v>
      </c>
      <c r="AE44" s="65">
        <f>IFERROR(VALUE(MID(AC44, FIND("+", AC44)+1, IFERROR(FIND("+", AC44, FIND("+", AC44)+1) - FIND("+", AC44) - 1, LEN(AC44) - FIND("+", AC44)))), 0)</f>
        <v>0</v>
      </c>
      <c r="AF44" s="67">
        <f>IF(ISNUMBER(SEARCH("AN",Z44)),1,0) + IF(ISNUMBER(SEARCH("AD",AC44)),1,0)</f>
        <v>0</v>
      </c>
      <c r="AG44" s="69">
        <f>((COUNTIF(H44:AC44, "*AN*") + COUNTIF(H44:AC44, "*AD*"))-AF44)*8</f>
        <v>48</v>
      </c>
      <c r="AH44" s="72">
        <f>I44+L44+O44+R44+U44+X44+AA44+AD44</f>
        <v>12</v>
      </c>
      <c r="AI44" s="73">
        <f>J44+M44+P44+S44+V44+Y44+AB44+AE44</f>
        <v>13</v>
      </c>
      <c r="AJ44" s="64" t="s">
        <v>42</v>
      </c>
      <c r="AK44" s="73"/>
      <c r="AL44" s="82"/>
      <c r="AM44" s="83">
        <v>48</v>
      </c>
      <c r="AN44" s="79">
        <f>AF44-AL44</f>
        <v>0</v>
      </c>
      <c r="AO44" s="58">
        <f>AG44-AM44</f>
        <v>0</v>
      </c>
      <c r="AP44" s="85">
        <f>2+2+2+2+2+2</f>
        <v>12</v>
      </c>
      <c r="AQ44" s="86">
        <f>3+2+2+3+3</f>
        <v>13</v>
      </c>
      <c r="AR44" s="79">
        <f>AH44-AP44</f>
        <v>0</v>
      </c>
      <c r="AS44" s="58">
        <f>AI44-AQ44</f>
        <v>0</v>
      </c>
    </row>
    <row r="45" spans="1:45" s="22" customFormat="1" ht="24" customHeight="1" x14ac:dyDescent="0.3">
      <c r="A45" s="41">
        <v>8</v>
      </c>
      <c r="B45" s="7" t="s">
        <v>78</v>
      </c>
      <c r="C45" s="8" t="s">
        <v>79</v>
      </c>
      <c r="D45" s="8" t="s">
        <v>80</v>
      </c>
      <c r="E45" s="8" t="s">
        <v>81</v>
      </c>
      <c r="F45" s="8" t="s">
        <v>82</v>
      </c>
      <c r="G45" s="88" t="s">
        <v>256</v>
      </c>
      <c r="H45" s="9" t="s">
        <v>28</v>
      </c>
      <c r="I45" s="24">
        <f>MIN(2, IFERROR(VALUE(MID(H45, FIND("+", H45)+1, IFERROR(FIND("+", H45, FIND("+", H45)+1)-FIND("+", H45)-1, LEN(H45)-FIND("+", H45)))), 0))</f>
        <v>0</v>
      </c>
      <c r="J45" s="24">
        <f>MAX(0, IFERROR(VALUE(MID(H45, FIND("+", H45)+1, IFERROR(FIND("+", H45, FIND("+", H45)+1)-FIND("+", H45)-1, LEN(H45)-FIND("+", H45)))), 0) - 2)</f>
        <v>0</v>
      </c>
      <c r="K45" s="9" t="s">
        <v>28</v>
      </c>
      <c r="L45" s="24">
        <f>MIN(2, IFERROR(VALUE(MID(K45, FIND("+", K45)+1, IFERROR(FIND("+", K45, FIND("+", K45)+1)-FIND("+", K45)-1, LEN(K45)-FIND("+", K45)))), 0))</f>
        <v>0</v>
      </c>
      <c r="M45" s="24">
        <f>MAX(0, IFERROR(VALUE(MID(K45, FIND("+", K45)+1, IFERROR(FIND("+", K45, FIND("+", K45)+1)-FIND("+", K45)-1, LEN(K45)-FIND("+", K45)))), 0) - 2)</f>
        <v>0</v>
      </c>
      <c r="N45" s="9" t="s">
        <v>28</v>
      </c>
      <c r="O45" s="24">
        <f>MIN(2, IFERROR(VALUE(MID(N45, FIND("+", N45)+1, IFERROR(FIND("+", N45, FIND("+", N45)+1)-FIND("+", N45)-1, LEN(N45)-FIND("+", N45)))), 0))</f>
        <v>0</v>
      </c>
      <c r="P45" s="24">
        <f>MAX(0, IFERROR(VALUE(MID(N45, FIND("+", N45)+1, IFERROR(FIND("+", N45, FIND("+", N45)+1)-FIND("+", N45)-1, LEN(N45)-FIND("+", N45)))), 0) - 2)</f>
        <v>0</v>
      </c>
      <c r="Q45" s="10" t="s">
        <v>308</v>
      </c>
      <c r="R45" s="24">
        <f>MIN(2, IFERROR(VALUE(MID(Q45, FIND("+", Q45)+1, IFERROR(FIND("+", Q45, FIND("+", Q45)+1)-FIND("+", Q45)-1, LEN(Q45)-FIND("+", Q45)))), 0))</f>
        <v>2</v>
      </c>
      <c r="S45" s="24">
        <f>MAX(0, IFERROR(VALUE(MID(Q45, FIND("+", Q45)+1, IFERROR(FIND("+", Q45, FIND("+", Q45)+1)-FIND("+", Q45)-1, LEN(Q45)-FIND("+", Q45)))), 0) - 2)</f>
        <v>2</v>
      </c>
      <c r="T45" s="10" t="s">
        <v>56</v>
      </c>
      <c r="U45" s="24">
        <f>MIN(2, IFERROR(VALUE(MID(T45, FIND("+", T45)+1, IFERROR(FIND("+", T45, FIND("+", T45)+1)-FIND("+", T45)-1, LEN(T45)-FIND("+", T45)))), 0))</f>
        <v>2</v>
      </c>
      <c r="V45" s="24">
        <f>MAX(0, IFERROR(VALUE(MID(T45, FIND("+", T45)+1, IFERROR(FIND("+", T45, FIND("+", T45)+1)-FIND("+", T45)-1, LEN(T45)-FIND("+", T45)))), 0) - 2)</f>
        <v>1</v>
      </c>
      <c r="W45" s="10" t="s">
        <v>55</v>
      </c>
      <c r="X45" s="24">
        <f>MIN(2, IFERROR(VALUE(MID(W45, FIND("+", W45)+1, IFERROR(FIND("+", W45, FIND("+", W45)+1)-FIND("+", W45)-1, LEN(W45)-FIND("+", W45)))), 0))</f>
        <v>2</v>
      </c>
      <c r="Y45" s="24">
        <f>MAX(0, IFERROR(VALUE(MID(W45, FIND("+", W45)+1, IFERROR(FIND("+", W45, FIND("+", W45)+1)-FIND("+", W45)-1, LEN(W45)-FIND("+", W45)))), 0) - 2)</f>
        <v>0</v>
      </c>
      <c r="Z45" s="10" t="s">
        <v>58</v>
      </c>
      <c r="AA45" s="24">
        <f>MIN(2, IFERROR(VALUE(MID(Z45, FIND("+", Z45)+1, IFERROR(FIND("+", Z45, FIND("+", Z45)+1)-FIND("+", Z45)-1, LEN(Z45)-FIND("+", Z45)))), 0))</f>
        <v>0</v>
      </c>
      <c r="AB45" s="24">
        <f>MAX(0, IFERROR(VALUE(MID(Z45, FIND("+", Z45)+1, IFERROR(FIND("+", Z45, FIND("+", Z45)+1)-FIND("+", Z45)-1, LEN(Z45)-FIND("+", Z45)))), 0) - 2)</f>
        <v>0</v>
      </c>
      <c r="AC45" s="10"/>
      <c r="AD45" s="63">
        <v>0</v>
      </c>
      <c r="AE45" s="65">
        <f>IFERROR(VALUE(MID(AC45, FIND("+", AC45)+1, IFERROR(FIND("+", AC45, FIND("+", AC45)+1) - FIND("+", AC45) - 1, LEN(AC45) - FIND("+", AC45)))), 0)</f>
        <v>0</v>
      </c>
      <c r="AF45" s="67">
        <f>IF(ISNUMBER(SEARCH("AN",Z45)),1,0) + IF(ISNUMBER(SEARCH("AD",AC45)),1,0)</f>
        <v>0</v>
      </c>
      <c r="AG45" s="75">
        <f>((COUNTIF(H45:AC45, "*AN*") + COUNTIF(H45:AC45, "*AD*"))-AF45)*8</f>
        <v>48</v>
      </c>
      <c r="AH45" s="72">
        <f>I45+L45+O45+R45+U45+X45+AA45+AD45</f>
        <v>6</v>
      </c>
      <c r="AI45" s="73">
        <f>J45+M45+P45+S45+V45+Y45+AB45+AE45</f>
        <v>3</v>
      </c>
      <c r="AJ45" s="87" t="s">
        <v>101</v>
      </c>
      <c r="AK45" s="73"/>
      <c r="AL45" s="82"/>
      <c r="AM45" s="83">
        <v>48</v>
      </c>
      <c r="AN45" s="79">
        <f>AF45-AL45</f>
        <v>0</v>
      </c>
      <c r="AO45" s="58">
        <f>AG45-AM45</f>
        <v>0</v>
      </c>
      <c r="AP45" s="85">
        <f>2+2+2</f>
        <v>6</v>
      </c>
      <c r="AQ45" s="86">
        <f>2+1</f>
        <v>3</v>
      </c>
      <c r="AR45" s="79">
        <f>AH45-AP45</f>
        <v>0</v>
      </c>
      <c r="AS45" s="58">
        <f>AI45-AQ45</f>
        <v>0</v>
      </c>
    </row>
    <row r="46" spans="1:45" ht="15.6" x14ac:dyDescent="0.3">
      <c r="A46" s="12"/>
      <c r="B46" s="13"/>
      <c r="C46" s="2"/>
      <c r="D46" s="14"/>
      <c r="E46" s="14"/>
      <c r="F46" s="15"/>
      <c r="G46" s="16"/>
      <c r="H46" s="17"/>
      <c r="I46" s="17"/>
      <c r="J46" s="17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7"/>
      <c r="V46" s="17"/>
      <c r="W46" s="18"/>
      <c r="X46" s="17"/>
      <c r="Y46" s="17"/>
      <c r="Z46" s="18"/>
      <c r="AA46" s="17"/>
      <c r="AB46" s="17"/>
      <c r="AC46" s="18"/>
      <c r="AD46" s="17"/>
      <c r="AE46" s="17"/>
      <c r="AF46" s="18"/>
      <c r="AG46" s="18"/>
      <c r="AH46" s="19"/>
      <c r="AI46" s="19"/>
      <c r="AJ46" s="20"/>
      <c r="AK46" s="20"/>
    </row>
    <row r="47" spans="1:45" ht="15.6" x14ac:dyDescent="0.3">
      <c r="A47" s="12"/>
      <c r="B47" s="13"/>
      <c r="C47" s="2"/>
      <c r="D47" s="14"/>
      <c r="E47" s="14"/>
      <c r="F47" s="15"/>
      <c r="G47" s="16"/>
      <c r="H47" s="17"/>
      <c r="I47" s="17"/>
      <c r="J47" s="17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7"/>
      <c r="V47" s="17"/>
      <c r="W47" s="18"/>
      <c r="X47" s="17"/>
      <c r="Y47" s="17"/>
      <c r="Z47" s="18"/>
      <c r="AA47" s="17"/>
      <c r="AB47" s="17"/>
      <c r="AC47" s="18"/>
      <c r="AD47" s="17"/>
      <c r="AE47" s="17"/>
      <c r="AF47" s="18"/>
      <c r="AG47" s="18"/>
      <c r="AH47" s="19"/>
      <c r="AI47" s="19"/>
      <c r="AJ47" s="20"/>
      <c r="AK47" s="20"/>
    </row>
    <row r="48" spans="1:45" ht="17.399999999999999" x14ac:dyDescent="0.3">
      <c r="A48" s="122" t="s">
        <v>41</v>
      </c>
      <c r="B48" s="123"/>
      <c r="C48" s="2"/>
      <c r="D48" s="94" t="s">
        <v>234</v>
      </c>
      <c r="E48" s="94"/>
      <c r="AJ48" s="16"/>
      <c r="AK48" s="16"/>
    </row>
    <row r="49" spans="1:37" ht="17.399999999999999" x14ac:dyDescent="0.3">
      <c r="A49" s="95" t="s">
        <v>28</v>
      </c>
      <c r="B49" s="96"/>
      <c r="C49" s="2"/>
      <c r="D49" s="94" t="s">
        <v>235</v>
      </c>
      <c r="E49" s="94"/>
      <c r="AJ49" s="16"/>
      <c r="AK49" s="16"/>
    </row>
    <row r="50" spans="1:37" ht="17.399999999999999" x14ac:dyDescent="0.3">
      <c r="A50" s="97" t="s">
        <v>236</v>
      </c>
      <c r="B50" s="98"/>
      <c r="C50" s="2"/>
      <c r="D50" s="94" t="s">
        <v>237</v>
      </c>
      <c r="E50" s="94"/>
      <c r="AJ50" s="16"/>
      <c r="AK50" s="16"/>
    </row>
    <row r="51" spans="1:37" ht="17.399999999999999" x14ac:dyDescent="0.3">
      <c r="A51" s="99" t="s">
        <v>289</v>
      </c>
      <c r="B51" s="100"/>
      <c r="C51" s="2"/>
      <c r="D51" s="94" t="s">
        <v>238</v>
      </c>
      <c r="E51" s="94"/>
      <c r="AJ51" s="16"/>
      <c r="AK51" s="16"/>
    </row>
    <row r="52" spans="1:37" ht="17.399999999999999" x14ac:dyDescent="0.3">
      <c r="A52" s="105" t="s">
        <v>239</v>
      </c>
      <c r="B52" s="106"/>
      <c r="C52" s="2"/>
      <c r="D52" s="94" t="s">
        <v>240</v>
      </c>
      <c r="E52" s="94"/>
      <c r="AJ52" s="16"/>
      <c r="AK52" s="16"/>
    </row>
    <row r="53" spans="1:37" ht="17.399999999999999" x14ac:dyDescent="0.3">
      <c r="A53" s="107" t="s">
        <v>241</v>
      </c>
      <c r="B53" s="108"/>
      <c r="C53" s="2"/>
      <c r="D53" s="94" t="s">
        <v>242</v>
      </c>
      <c r="E53" s="94"/>
      <c r="AJ53" s="16"/>
      <c r="AK53" s="16"/>
    </row>
    <row r="54" spans="1:37" ht="17.399999999999999" x14ac:dyDescent="0.3">
      <c r="A54" s="109" t="s">
        <v>243</v>
      </c>
      <c r="B54" s="110"/>
      <c r="C54" s="2"/>
      <c r="D54" s="94" t="s">
        <v>244</v>
      </c>
      <c r="E54" s="94"/>
      <c r="AJ54" s="16"/>
      <c r="AK54" s="16"/>
    </row>
    <row r="55" spans="1:37" ht="17.399999999999999" x14ac:dyDescent="0.3">
      <c r="A55" s="92" t="s">
        <v>155</v>
      </c>
      <c r="B55" s="93"/>
      <c r="C55" s="2"/>
      <c r="D55" s="94" t="s">
        <v>245</v>
      </c>
      <c r="E55" s="94"/>
      <c r="AJ55" s="16"/>
      <c r="AK55" s="16"/>
    </row>
    <row r="56" spans="1:37" ht="17.399999999999999" x14ac:dyDescent="0.3">
      <c r="A56" s="101" t="s">
        <v>26</v>
      </c>
      <c r="B56" s="102"/>
      <c r="C56" s="2"/>
      <c r="D56" s="94" t="s">
        <v>246</v>
      </c>
      <c r="E56" s="94"/>
      <c r="AJ56" s="16"/>
      <c r="AK56" s="16"/>
    </row>
    <row r="57" spans="1:37" ht="17.399999999999999" x14ac:dyDescent="0.3">
      <c r="A57" s="103" t="s">
        <v>247</v>
      </c>
      <c r="B57" s="104"/>
      <c r="C57" s="2"/>
      <c r="D57" s="94" t="s">
        <v>248</v>
      </c>
      <c r="E57" s="94"/>
      <c r="AJ57" s="16"/>
      <c r="AK57" s="16"/>
    </row>
    <row r="58" spans="1:37" ht="15.6" x14ac:dyDescent="0.3">
      <c r="C58" s="21"/>
      <c r="D58" s="21"/>
      <c r="E58" s="21"/>
      <c r="AJ58" s="22"/>
      <c r="AK58" s="22"/>
    </row>
    <row r="59" spans="1:37" x14ac:dyDescent="0.3">
      <c r="C59" s="2"/>
      <c r="D59" s="2"/>
      <c r="E59" s="2"/>
      <c r="G59" s="6"/>
    </row>
    <row r="60" spans="1:37" ht="15.6" x14ac:dyDescent="0.3">
      <c r="C60" s="2"/>
      <c r="D60" s="2"/>
      <c r="E60" s="2"/>
      <c r="G60" s="6"/>
      <c r="AC60" s="23"/>
      <c r="AF60" s="23"/>
      <c r="AG60" s="23"/>
    </row>
    <row r="61" spans="1:37" ht="15.6" x14ac:dyDescent="0.3">
      <c r="C61" s="2"/>
      <c r="D61" s="2"/>
      <c r="E61" s="2"/>
      <c r="G61" s="6"/>
      <c r="AC61" s="23"/>
      <c r="AF61" s="23"/>
      <c r="AG61" s="23"/>
    </row>
  </sheetData>
  <autoFilter ref="A5:AS5" xr:uid="{9F78D62B-7C05-4C10-AD8B-1D65547671C7}">
    <sortState xmlns:xlrd2="http://schemas.microsoft.com/office/spreadsheetml/2017/richdata2" ref="A6:AS45">
      <sortCondition ref="B5"/>
    </sortState>
  </autoFilter>
  <mergeCells count="28">
    <mergeCell ref="H1:AC1"/>
    <mergeCell ref="H2:AC2"/>
    <mergeCell ref="H3:AC3"/>
    <mergeCell ref="AH4:AI4"/>
    <mergeCell ref="A48:B48"/>
    <mergeCell ref="D48:E48"/>
    <mergeCell ref="A56:B56"/>
    <mergeCell ref="D56:E56"/>
    <mergeCell ref="A57:B57"/>
    <mergeCell ref="D57:E57"/>
    <mergeCell ref="A52:B52"/>
    <mergeCell ref="D52:E52"/>
    <mergeCell ref="A53:B53"/>
    <mergeCell ref="D53:E53"/>
    <mergeCell ref="A54:B54"/>
    <mergeCell ref="D54:E54"/>
    <mergeCell ref="AL4:AM4"/>
    <mergeCell ref="AN4:AO4"/>
    <mergeCell ref="AP4:AQ4"/>
    <mergeCell ref="AR4:AS4"/>
    <mergeCell ref="A55:B55"/>
    <mergeCell ref="D55:E55"/>
    <mergeCell ref="A49:B49"/>
    <mergeCell ref="D49:E49"/>
    <mergeCell ref="A50:B50"/>
    <mergeCell ref="D50:E50"/>
    <mergeCell ref="A51:B51"/>
    <mergeCell ref="D51:E51"/>
  </mergeCells>
  <conditionalFormatting sqref="AF46:AG47 W37:W42 Z37:Z42 T34:T42 Z31:Z35 AC28:AC45 K29:K42 N29:N42 W30:W35 Z16:Z20 Z6:Z13 AC6:AC26 H8:H42 L6:M45 O6:P45 R6:S45 U6:V45 X6:Y45 AA6:AB45 AD6:AE45 I6:J45 K10:K20 T6:T22 N10:N20 Q10:Q42 W6:W22">
    <cfRule type="cellIs" dxfId="554" priority="715" operator="equal">
      <formula>"DM"</formula>
    </cfRule>
    <cfRule type="cellIs" dxfId="553" priority="716" operator="equal">
      <formula>"F"</formula>
    </cfRule>
    <cfRule type="cellIs" dxfId="552" priority="717" operator="equal">
      <formula>"V"</formula>
    </cfRule>
    <cfRule type="cellIs" dxfId="551" priority="718" operator="equal">
      <formula>"D"</formula>
    </cfRule>
    <cfRule type="cellIs" dxfId="550" priority="719" operator="equal">
      <formula>"AF"</formula>
    </cfRule>
    <cfRule type="cellIs" dxfId="549" priority="720" operator="equal">
      <formula>"AN"</formula>
    </cfRule>
    <cfRule type="cellIs" dxfId="548" priority="721" operator="equal">
      <formula>"FALTA"</formula>
    </cfRule>
    <cfRule type="cellIs" dxfId="547" priority="722" operator="equal">
      <formula>"AD"</formula>
    </cfRule>
  </conditionalFormatting>
  <conditionalFormatting sqref="H46:N47 Q46:Q47 T46:T47 W46:W47 Z46:Z47 AC46:AC47">
    <cfRule type="cellIs" dxfId="546" priority="1075" operator="equal">
      <formula>"DM"</formula>
    </cfRule>
    <cfRule type="cellIs" dxfId="545" priority="1076" operator="equal">
      <formula>"F"</formula>
    </cfRule>
    <cfRule type="cellIs" dxfId="544" priority="1077" operator="equal">
      <formula>"V"</formula>
    </cfRule>
    <cfRule type="cellIs" dxfId="543" priority="1078" operator="equal">
      <formula>"D"</formula>
    </cfRule>
    <cfRule type="cellIs" dxfId="542" priority="1079" operator="equal">
      <formula>"AF"</formula>
    </cfRule>
    <cfRule type="cellIs" dxfId="541" priority="1080" operator="equal">
      <formula>"AN"</formula>
    </cfRule>
    <cfRule type="cellIs" dxfId="540" priority="1081" operator="equal">
      <formula>"FALTA"</formula>
    </cfRule>
    <cfRule type="cellIs" dxfId="539" priority="1082" operator="equal">
      <formula>"AD"</formula>
    </cfRule>
  </conditionalFormatting>
  <conditionalFormatting sqref="O46:P47">
    <cfRule type="cellIs" dxfId="538" priority="707" operator="equal">
      <formula>"DM"</formula>
    </cfRule>
    <cfRule type="cellIs" dxfId="537" priority="708" operator="equal">
      <formula>"F"</formula>
    </cfRule>
    <cfRule type="cellIs" dxfId="536" priority="709" operator="equal">
      <formula>"V"</formula>
    </cfRule>
    <cfRule type="cellIs" dxfId="535" priority="710" operator="equal">
      <formula>"D"</formula>
    </cfRule>
    <cfRule type="cellIs" dxfId="534" priority="711" operator="equal">
      <formula>"AF"</formula>
    </cfRule>
    <cfRule type="cellIs" dxfId="533" priority="712" operator="equal">
      <formula>"AN"</formula>
    </cfRule>
    <cfRule type="cellIs" dxfId="532" priority="713" operator="equal">
      <formula>"FALTA"</formula>
    </cfRule>
    <cfRule type="cellIs" dxfId="531" priority="714" operator="equal">
      <formula>"AD"</formula>
    </cfRule>
  </conditionalFormatting>
  <conditionalFormatting sqref="R46:S47">
    <cfRule type="cellIs" dxfId="530" priority="691" operator="equal">
      <formula>"DM"</formula>
    </cfRule>
    <cfRule type="cellIs" dxfId="529" priority="692" operator="equal">
      <formula>"F"</formula>
    </cfRule>
    <cfRule type="cellIs" dxfId="528" priority="693" operator="equal">
      <formula>"V"</formula>
    </cfRule>
    <cfRule type="cellIs" dxfId="527" priority="694" operator="equal">
      <formula>"D"</formula>
    </cfRule>
    <cfRule type="cellIs" dxfId="526" priority="695" operator="equal">
      <formula>"AF"</formula>
    </cfRule>
    <cfRule type="cellIs" dxfId="525" priority="696" operator="equal">
      <formula>"AN"</formula>
    </cfRule>
    <cfRule type="cellIs" dxfId="524" priority="697" operator="equal">
      <formula>"FALTA"</formula>
    </cfRule>
    <cfRule type="cellIs" dxfId="523" priority="698" operator="equal">
      <formula>"AD"</formula>
    </cfRule>
  </conditionalFormatting>
  <conditionalFormatting sqref="U46:V47">
    <cfRule type="cellIs" dxfId="522" priority="675" operator="equal">
      <formula>"DM"</formula>
    </cfRule>
    <cfRule type="cellIs" dxfId="521" priority="676" operator="equal">
      <formula>"F"</formula>
    </cfRule>
    <cfRule type="cellIs" dxfId="520" priority="677" operator="equal">
      <formula>"V"</formula>
    </cfRule>
    <cfRule type="cellIs" dxfId="519" priority="678" operator="equal">
      <formula>"D"</formula>
    </cfRule>
    <cfRule type="cellIs" dxfId="518" priority="679" operator="equal">
      <formula>"AF"</formula>
    </cfRule>
    <cfRule type="cellIs" dxfId="517" priority="680" operator="equal">
      <formula>"AN"</formula>
    </cfRule>
    <cfRule type="cellIs" dxfId="516" priority="681" operator="equal">
      <formula>"FALTA"</formula>
    </cfRule>
    <cfRule type="cellIs" dxfId="515" priority="682" operator="equal">
      <formula>"AD"</formula>
    </cfRule>
  </conditionalFormatting>
  <conditionalFormatting sqref="X46:Y47">
    <cfRule type="cellIs" dxfId="514" priority="659" operator="equal">
      <formula>"DM"</formula>
    </cfRule>
    <cfRule type="cellIs" dxfId="513" priority="660" operator="equal">
      <formula>"F"</formula>
    </cfRule>
    <cfRule type="cellIs" dxfId="512" priority="661" operator="equal">
      <formula>"V"</formula>
    </cfRule>
    <cfRule type="cellIs" dxfId="511" priority="662" operator="equal">
      <formula>"D"</formula>
    </cfRule>
    <cfRule type="cellIs" dxfId="510" priority="663" operator="equal">
      <formula>"AF"</formula>
    </cfRule>
    <cfRule type="cellIs" dxfId="509" priority="664" operator="equal">
      <formula>"AN"</formula>
    </cfRule>
    <cfRule type="cellIs" dxfId="508" priority="665" operator="equal">
      <formula>"FALTA"</formula>
    </cfRule>
    <cfRule type="cellIs" dxfId="507" priority="666" operator="equal">
      <formula>"AD"</formula>
    </cfRule>
  </conditionalFormatting>
  <conditionalFormatting sqref="AA46:AB47">
    <cfRule type="cellIs" dxfId="506" priority="643" operator="equal">
      <formula>"DM"</formula>
    </cfRule>
    <cfRule type="cellIs" dxfId="505" priority="644" operator="equal">
      <formula>"F"</formula>
    </cfRule>
    <cfRule type="cellIs" dxfId="504" priority="645" operator="equal">
      <formula>"V"</formula>
    </cfRule>
    <cfRule type="cellIs" dxfId="503" priority="646" operator="equal">
      <formula>"D"</formula>
    </cfRule>
    <cfRule type="cellIs" dxfId="502" priority="647" operator="equal">
      <formula>"AF"</formula>
    </cfRule>
    <cfRule type="cellIs" dxfId="501" priority="648" operator="equal">
      <formula>"AN"</formula>
    </cfRule>
    <cfRule type="cellIs" dxfId="500" priority="649" operator="equal">
      <formula>"FALTA"</formula>
    </cfRule>
    <cfRule type="cellIs" dxfId="499" priority="650" operator="equal">
      <formula>"AD"</formula>
    </cfRule>
  </conditionalFormatting>
  <conditionalFormatting sqref="AD46:AE47">
    <cfRule type="cellIs" dxfId="498" priority="627" operator="equal">
      <formula>"DM"</formula>
    </cfRule>
    <cfRule type="cellIs" dxfId="497" priority="628" operator="equal">
      <formula>"F"</formula>
    </cfRule>
    <cfRule type="cellIs" dxfId="496" priority="629" operator="equal">
      <formula>"V"</formula>
    </cfRule>
    <cfRule type="cellIs" dxfId="495" priority="630" operator="equal">
      <formula>"D"</formula>
    </cfRule>
    <cfRule type="cellIs" dxfId="494" priority="631" operator="equal">
      <formula>"AF"</formula>
    </cfRule>
    <cfRule type="cellIs" dxfId="493" priority="632" operator="equal">
      <formula>"AN"</formula>
    </cfRule>
    <cfRule type="cellIs" dxfId="492" priority="633" operator="equal">
      <formula>"FALTA"</formula>
    </cfRule>
    <cfRule type="cellIs" dxfId="491" priority="634" operator="equal">
      <formula>"AD"</formula>
    </cfRule>
  </conditionalFormatting>
  <conditionalFormatting sqref="H6 H45">
    <cfRule type="cellIs" dxfId="490" priority="595" operator="equal">
      <formula>"DM"</formula>
    </cfRule>
    <cfRule type="cellIs" dxfId="489" priority="596" operator="equal">
      <formula>"F"</formula>
    </cfRule>
    <cfRule type="cellIs" dxfId="488" priority="597" operator="equal">
      <formula>"V"</formula>
    </cfRule>
    <cfRule type="cellIs" dxfId="487" priority="598" operator="equal">
      <formula>"D"</formula>
    </cfRule>
    <cfRule type="cellIs" dxfId="486" priority="599" operator="equal">
      <formula>"AF"</formula>
    </cfRule>
    <cfRule type="cellIs" dxfId="485" priority="600" operator="equal">
      <formula>"AN"</formula>
    </cfRule>
    <cfRule type="cellIs" dxfId="484" priority="601" operator="equal">
      <formula>"FALTA"</formula>
    </cfRule>
    <cfRule type="cellIs" dxfId="483" priority="602" operator="equal">
      <formula>"AD"</formula>
    </cfRule>
  </conditionalFormatting>
  <conditionalFormatting sqref="H27:H28">
    <cfRule type="cellIs" dxfId="482" priority="603" operator="equal">
      <formula>"DM"</formula>
    </cfRule>
    <cfRule type="cellIs" dxfId="481" priority="604" operator="equal">
      <formula>"F"</formula>
    </cfRule>
    <cfRule type="cellIs" dxfId="480" priority="605" operator="equal">
      <formula>"V"</formula>
    </cfRule>
    <cfRule type="cellIs" dxfId="479" priority="606" operator="equal">
      <formula>"D"</formula>
    </cfRule>
    <cfRule type="cellIs" dxfId="478" priority="607" operator="equal">
      <formula>"AF"</formula>
    </cfRule>
    <cfRule type="cellIs" dxfId="477" priority="608" operator="equal">
      <formula>"AN"</formula>
    </cfRule>
    <cfRule type="cellIs" dxfId="476" priority="609" operator="equal">
      <formula>"FALTA"</formula>
    </cfRule>
    <cfRule type="cellIs" dxfId="475" priority="610" operator="equal">
      <formula>"AD"</formula>
    </cfRule>
  </conditionalFormatting>
  <conditionalFormatting sqref="H7 H44">
    <cfRule type="cellIs" dxfId="474" priority="611" operator="equal">
      <formula>"DM"</formula>
    </cfRule>
    <cfRule type="cellIs" dxfId="473" priority="612" operator="equal">
      <formula>"F"</formula>
    </cfRule>
    <cfRule type="cellIs" dxfId="472" priority="613" operator="equal">
      <formula>"V"</formula>
    </cfRule>
    <cfRule type="cellIs" dxfId="471" priority="614" operator="equal">
      <formula>"D"</formula>
    </cfRule>
    <cfRule type="cellIs" dxfId="470" priority="615" operator="equal">
      <formula>"AF"</formula>
    </cfRule>
    <cfRule type="cellIs" dxfId="469" priority="616" operator="equal">
      <formula>"AN"</formula>
    </cfRule>
    <cfRule type="cellIs" dxfId="468" priority="617" operator="equal">
      <formula>"FALTA"</formula>
    </cfRule>
    <cfRule type="cellIs" dxfId="467" priority="618" operator="equal">
      <formula>"AD"</formula>
    </cfRule>
  </conditionalFormatting>
  <conditionalFormatting sqref="K6 K45">
    <cfRule type="cellIs" dxfId="466" priority="547" operator="equal">
      <formula>"DM"</formula>
    </cfRule>
    <cfRule type="cellIs" dxfId="465" priority="548" operator="equal">
      <formula>"F"</formula>
    </cfRule>
    <cfRule type="cellIs" dxfId="464" priority="549" operator="equal">
      <formula>"V"</formula>
    </cfRule>
    <cfRule type="cellIs" dxfId="463" priority="550" operator="equal">
      <formula>"D"</formula>
    </cfRule>
    <cfRule type="cellIs" dxfId="462" priority="551" operator="equal">
      <formula>"AF"</formula>
    </cfRule>
    <cfRule type="cellIs" dxfId="461" priority="552" operator="equal">
      <formula>"AN"</formula>
    </cfRule>
    <cfRule type="cellIs" dxfId="460" priority="553" operator="equal">
      <formula>"FALTA"</formula>
    </cfRule>
    <cfRule type="cellIs" dxfId="459" priority="554" operator="equal">
      <formula>"AD"</formula>
    </cfRule>
  </conditionalFormatting>
  <conditionalFormatting sqref="K27:K28">
    <cfRule type="cellIs" dxfId="458" priority="579" operator="equal">
      <formula>"DM"</formula>
    </cfRule>
    <cfRule type="cellIs" dxfId="457" priority="580" operator="equal">
      <formula>"F"</formula>
    </cfRule>
    <cfRule type="cellIs" dxfId="456" priority="581" operator="equal">
      <formula>"V"</formula>
    </cfRule>
    <cfRule type="cellIs" dxfId="455" priority="582" operator="equal">
      <formula>"D"</formula>
    </cfRule>
    <cfRule type="cellIs" dxfId="454" priority="583" operator="equal">
      <formula>"AF"</formula>
    </cfRule>
    <cfRule type="cellIs" dxfId="453" priority="584" operator="equal">
      <formula>"AN"</formula>
    </cfRule>
    <cfRule type="cellIs" dxfId="452" priority="585" operator="equal">
      <formula>"FALTA"</formula>
    </cfRule>
    <cfRule type="cellIs" dxfId="451" priority="586" operator="equal">
      <formula>"AD"</formula>
    </cfRule>
  </conditionalFormatting>
  <conditionalFormatting sqref="K9 K22:K23 K25:K26">
    <cfRule type="cellIs" dxfId="450" priority="539" operator="equal">
      <formula>"DM"</formula>
    </cfRule>
    <cfRule type="cellIs" dxfId="449" priority="540" operator="equal">
      <formula>"F"</formula>
    </cfRule>
    <cfRule type="cellIs" dxfId="448" priority="541" operator="equal">
      <formula>"V"</formula>
    </cfRule>
    <cfRule type="cellIs" dxfId="447" priority="542" operator="equal">
      <formula>"D"</formula>
    </cfRule>
    <cfRule type="cellIs" dxfId="446" priority="543" operator="equal">
      <formula>"AF"</formula>
    </cfRule>
    <cfRule type="cellIs" dxfId="445" priority="544" operator="equal">
      <formula>"AN"</formula>
    </cfRule>
    <cfRule type="cellIs" dxfId="444" priority="545" operator="equal">
      <formula>"FALTA"</formula>
    </cfRule>
    <cfRule type="cellIs" dxfId="443" priority="546" operator="equal">
      <formula>"AD"</formula>
    </cfRule>
  </conditionalFormatting>
  <conditionalFormatting sqref="K21 K24">
    <cfRule type="cellIs" dxfId="442" priority="571" operator="equal">
      <formula>"DM"</formula>
    </cfRule>
    <cfRule type="cellIs" dxfId="441" priority="572" operator="equal">
      <formula>"F"</formula>
    </cfRule>
    <cfRule type="cellIs" dxfId="440" priority="573" operator="equal">
      <formula>"V"</formula>
    </cfRule>
    <cfRule type="cellIs" dxfId="439" priority="574" operator="equal">
      <formula>"D"</formula>
    </cfRule>
    <cfRule type="cellIs" dxfId="438" priority="575" operator="equal">
      <formula>"AF"</formula>
    </cfRule>
    <cfRule type="cellIs" dxfId="437" priority="576" operator="equal">
      <formula>"AN"</formula>
    </cfRule>
    <cfRule type="cellIs" dxfId="436" priority="577" operator="equal">
      <formula>"FALTA"</formula>
    </cfRule>
    <cfRule type="cellIs" dxfId="435" priority="578" operator="equal">
      <formula>"AD"</formula>
    </cfRule>
  </conditionalFormatting>
  <conditionalFormatting sqref="K28">
    <cfRule type="cellIs" dxfId="434" priority="563" operator="equal">
      <formula>"DM"</formula>
    </cfRule>
    <cfRule type="cellIs" dxfId="433" priority="564" operator="equal">
      <formula>"F"</formula>
    </cfRule>
    <cfRule type="cellIs" dxfId="432" priority="565" operator="equal">
      <formula>"V"</formula>
    </cfRule>
    <cfRule type="cellIs" dxfId="431" priority="566" operator="equal">
      <formula>"D"</formula>
    </cfRule>
    <cfRule type="cellIs" dxfId="430" priority="567" operator="equal">
      <formula>"AF"</formula>
    </cfRule>
    <cfRule type="cellIs" dxfId="429" priority="568" operator="equal">
      <formula>"AN"</formula>
    </cfRule>
    <cfRule type="cellIs" dxfId="428" priority="569" operator="equal">
      <formula>"FALTA"</formula>
    </cfRule>
    <cfRule type="cellIs" dxfId="427" priority="570" operator="equal">
      <formula>"AD"</formula>
    </cfRule>
  </conditionalFormatting>
  <conditionalFormatting sqref="K27">
    <cfRule type="cellIs" dxfId="426" priority="531" operator="equal">
      <formula>"DM"</formula>
    </cfRule>
    <cfRule type="cellIs" dxfId="425" priority="532" operator="equal">
      <formula>"F"</formula>
    </cfRule>
    <cfRule type="cellIs" dxfId="424" priority="533" operator="equal">
      <formula>"V"</formula>
    </cfRule>
    <cfRule type="cellIs" dxfId="423" priority="534" operator="equal">
      <formula>"D"</formula>
    </cfRule>
    <cfRule type="cellIs" dxfId="422" priority="535" operator="equal">
      <formula>"AF"</formula>
    </cfRule>
    <cfRule type="cellIs" dxfId="421" priority="536" operator="equal">
      <formula>"AN"</formula>
    </cfRule>
    <cfRule type="cellIs" dxfId="420" priority="537" operator="equal">
      <formula>"FALTA"</formula>
    </cfRule>
    <cfRule type="cellIs" dxfId="419" priority="538" operator="equal">
      <formula>"AD"</formula>
    </cfRule>
  </conditionalFormatting>
  <conditionalFormatting sqref="K7:K8 K44">
    <cfRule type="cellIs" dxfId="418" priority="587" operator="equal">
      <formula>"DM"</formula>
    </cfRule>
    <cfRule type="cellIs" dxfId="417" priority="588" operator="equal">
      <formula>"F"</formula>
    </cfRule>
    <cfRule type="cellIs" dxfId="416" priority="589" operator="equal">
      <formula>"V"</formula>
    </cfRule>
    <cfRule type="cellIs" dxfId="415" priority="590" operator="equal">
      <formula>"D"</formula>
    </cfRule>
    <cfRule type="cellIs" dxfId="414" priority="591" operator="equal">
      <formula>"AF"</formula>
    </cfRule>
    <cfRule type="cellIs" dxfId="413" priority="592" operator="equal">
      <formula>"AN"</formula>
    </cfRule>
    <cfRule type="cellIs" dxfId="412" priority="593" operator="equal">
      <formula>"FALTA"</formula>
    </cfRule>
    <cfRule type="cellIs" dxfId="411" priority="594" operator="equal">
      <formula>"AD"</formula>
    </cfRule>
  </conditionalFormatting>
  <conditionalFormatting sqref="N6 N44:N45">
    <cfRule type="cellIs" dxfId="410" priority="467" operator="equal">
      <formula>"DM"</formula>
    </cfRule>
    <cfRule type="cellIs" dxfId="409" priority="468" operator="equal">
      <formula>"F"</formula>
    </cfRule>
    <cfRule type="cellIs" dxfId="408" priority="469" operator="equal">
      <formula>"V"</formula>
    </cfRule>
    <cfRule type="cellIs" dxfId="407" priority="470" operator="equal">
      <formula>"D"</formula>
    </cfRule>
    <cfRule type="cellIs" dxfId="406" priority="471" operator="equal">
      <formula>"AF"</formula>
    </cfRule>
    <cfRule type="cellIs" dxfId="405" priority="472" operator="equal">
      <formula>"AN"</formula>
    </cfRule>
    <cfRule type="cellIs" dxfId="404" priority="473" operator="equal">
      <formula>"FALTA"</formula>
    </cfRule>
    <cfRule type="cellIs" dxfId="403" priority="474" operator="equal">
      <formula>"AD"</formula>
    </cfRule>
  </conditionalFormatting>
  <conditionalFormatting sqref="N27:N28">
    <cfRule type="cellIs" dxfId="402" priority="515" operator="equal">
      <formula>"DM"</formula>
    </cfRule>
    <cfRule type="cellIs" dxfId="401" priority="516" operator="equal">
      <formula>"F"</formula>
    </cfRule>
    <cfRule type="cellIs" dxfId="400" priority="517" operator="equal">
      <formula>"V"</formula>
    </cfRule>
    <cfRule type="cellIs" dxfId="399" priority="518" operator="equal">
      <formula>"D"</formula>
    </cfRule>
    <cfRule type="cellIs" dxfId="398" priority="519" operator="equal">
      <formula>"AF"</formula>
    </cfRule>
    <cfRule type="cellIs" dxfId="397" priority="520" operator="equal">
      <formula>"AN"</formula>
    </cfRule>
    <cfRule type="cellIs" dxfId="396" priority="521" operator="equal">
      <formula>"FALTA"</formula>
    </cfRule>
    <cfRule type="cellIs" dxfId="395" priority="522" operator="equal">
      <formula>"AD"</formula>
    </cfRule>
  </conditionalFormatting>
  <conditionalFormatting sqref="N21 N24">
    <cfRule type="cellIs" dxfId="394" priority="507" operator="equal">
      <formula>"DM"</formula>
    </cfRule>
    <cfRule type="cellIs" dxfId="393" priority="508" operator="equal">
      <formula>"F"</formula>
    </cfRule>
    <cfRule type="cellIs" dxfId="392" priority="509" operator="equal">
      <formula>"V"</formula>
    </cfRule>
    <cfRule type="cellIs" dxfId="391" priority="510" operator="equal">
      <formula>"D"</formula>
    </cfRule>
    <cfRule type="cellIs" dxfId="390" priority="511" operator="equal">
      <formula>"AF"</formula>
    </cfRule>
    <cfRule type="cellIs" dxfId="389" priority="512" operator="equal">
      <formula>"AN"</formula>
    </cfRule>
    <cfRule type="cellIs" dxfId="388" priority="513" operator="equal">
      <formula>"FALTA"</formula>
    </cfRule>
    <cfRule type="cellIs" dxfId="387" priority="514" operator="equal">
      <formula>"AD"</formula>
    </cfRule>
  </conditionalFormatting>
  <conditionalFormatting sqref="N28">
    <cfRule type="cellIs" dxfId="386" priority="499" operator="equal">
      <formula>"DM"</formula>
    </cfRule>
    <cfRule type="cellIs" dxfId="385" priority="500" operator="equal">
      <formula>"F"</formula>
    </cfRule>
    <cfRule type="cellIs" dxfId="384" priority="501" operator="equal">
      <formula>"V"</formula>
    </cfRule>
    <cfRule type="cellIs" dxfId="383" priority="502" operator="equal">
      <formula>"D"</formula>
    </cfRule>
    <cfRule type="cellIs" dxfId="382" priority="503" operator="equal">
      <formula>"AF"</formula>
    </cfRule>
    <cfRule type="cellIs" dxfId="381" priority="504" operator="equal">
      <formula>"AN"</formula>
    </cfRule>
    <cfRule type="cellIs" dxfId="380" priority="505" operator="equal">
      <formula>"FALTA"</formula>
    </cfRule>
    <cfRule type="cellIs" dxfId="379" priority="506" operator="equal">
      <formula>"AD"</formula>
    </cfRule>
  </conditionalFormatting>
  <conditionalFormatting sqref="N27">
    <cfRule type="cellIs" dxfId="378" priority="451" operator="equal">
      <formula>"DM"</formula>
    </cfRule>
    <cfRule type="cellIs" dxfId="377" priority="452" operator="equal">
      <formula>"F"</formula>
    </cfRule>
    <cfRule type="cellIs" dxfId="376" priority="453" operator="equal">
      <formula>"V"</formula>
    </cfRule>
    <cfRule type="cellIs" dxfId="375" priority="454" operator="equal">
      <formula>"D"</formula>
    </cfRule>
    <cfRule type="cellIs" dxfId="374" priority="455" operator="equal">
      <formula>"AF"</formula>
    </cfRule>
    <cfRule type="cellIs" dxfId="373" priority="456" operator="equal">
      <formula>"AN"</formula>
    </cfRule>
    <cfRule type="cellIs" dxfId="372" priority="457" operator="equal">
      <formula>"FALTA"</formula>
    </cfRule>
    <cfRule type="cellIs" dxfId="371" priority="458" operator="equal">
      <formula>"AD"</formula>
    </cfRule>
  </conditionalFormatting>
  <conditionalFormatting sqref="N9 N22:N23 N25:N26">
    <cfRule type="cellIs" dxfId="370" priority="459" operator="equal">
      <formula>"DM"</formula>
    </cfRule>
    <cfRule type="cellIs" dxfId="369" priority="460" operator="equal">
      <formula>"F"</formula>
    </cfRule>
    <cfRule type="cellIs" dxfId="368" priority="461" operator="equal">
      <formula>"V"</formula>
    </cfRule>
    <cfRule type="cellIs" dxfId="367" priority="462" operator="equal">
      <formula>"D"</formula>
    </cfRule>
    <cfRule type="cellIs" dxfId="366" priority="463" operator="equal">
      <formula>"AF"</formula>
    </cfRule>
    <cfRule type="cellIs" dxfId="365" priority="464" operator="equal">
      <formula>"AN"</formula>
    </cfRule>
    <cfRule type="cellIs" dxfId="364" priority="465" operator="equal">
      <formula>"FALTA"</formula>
    </cfRule>
    <cfRule type="cellIs" dxfId="363" priority="466" operator="equal">
      <formula>"AD"</formula>
    </cfRule>
  </conditionalFormatting>
  <conditionalFormatting sqref="N27:N28">
    <cfRule type="cellIs" dxfId="362" priority="491" operator="equal">
      <formula>"DM"</formula>
    </cfRule>
    <cfRule type="cellIs" dxfId="361" priority="492" operator="equal">
      <formula>"F"</formula>
    </cfRule>
    <cfRule type="cellIs" dxfId="360" priority="493" operator="equal">
      <formula>"V"</formula>
    </cfRule>
    <cfRule type="cellIs" dxfId="359" priority="494" operator="equal">
      <formula>"D"</formula>
    </cfRule>
    <cfRule type="cellIs" dxfId="358" priority="495" operator="equal">
      <formula>"AF"</formula>
    </cfRule>
    <cfRule type="cellIs" dxfId="357" priority="496" operator="equal">
      <formula>"AN"</formula>
    </cfRule>
    <cfRule type="cellIs" dxfId="356" priority="497" operator="equal">
      <formula>"FALTA"</formula>
    </cfRule>
    <cfRule type="cellIs" dxfId="355" priority="498" operator="equal">
      <formula>"AD"</formula>
    </cfRule>
  </conditionalFormatting>
  <conditionalFormatting sqref="N7:N8">
    <cfRule type="cellIs" dxfId="354" priority="523" operator="equal">
      <formula>"DM"</formula>
    </cfRule>
    <cfRule type="cellIs" dxfId="353" priority="524" operator="equal">
      <formula>"F"</formula>
    </cfRule>
    <cfRule type="cellIs" dxfId="352" priority="525" operator="equal">
      <formula>"V"</formula>
    </cfRule>
    <cfRule type="cellIs" dxfId="351" priority="526" operator="equal">
      <formula>"D"</formula>
    </cfRule>
    <cfRule type="cellIs" dxfId="350" priority="527" operator="equal">
      <formula>"AF"</formula>
    </cfRule>
    <cfRule type="cellIs" dxfId="349" priority="528" operator="equal">
      <formula>"AN"</formula>
    </cfRule>
    <cfRule type="cellIs" dxfId="348" priority="529" operator="equal">
      <formula>"FALTA"</formula>
    </cfRule>
    <cfRule type="cellIs" dxfId="347" priority="530" operator="equal">
      <formula>"AD"</formula>
    </cfRule>
  </conditionalFormatting>
  <conditionalFormatting sqref="Q45">
    <cfRule type="cellIs" dxfId="346" priority="395" operator="equal">
      <formula>"DM"</formula>
    </cfRule>
    <cfRule type="cellIs" dxfId="345" priority="396" operator="equal">
      <formula>"F"</formula>
    </cfRule>
    <cfRule type="cellIs" dxfId="344" priority="397" operator="equal">
      <formula>"V"</formula>
    </cfRule>
    <cfRule type="cellIs" dxfId="343" priority="398" operator="equal">
      <formula>"D"</formula>
    </cfRule>
    <cfRule type="cellIs" dxfId="342" priority="399" operator="equal">
      <formula>"AF"</formula>
    </cfRule>
    <cfRule type="cellIs" dxfId="341" priority="400" operator="equal">
      <formula>"AN"</formula>
    </cfRule>
    <cfRule type="cellIs" dxfId="340" priority="401" operator="equal">
      <formula>"FALTA"</formula>
    </cfRule>
    <cfRule type="cellIs" dxfId="339" priority="402" operator="equal">
      <formula>"AD"</formula>
    </cfRule>
  </conditionalFormatting>
  <conditionalFormatting sqref="Q27:Q28">
    <cfRule type="cellIs" dxfId="338" priority="435" operator="equal">
      <formula>"DM"</formula>
    </cfRule>
    <cfRule type="cellIs" dxfId="337" priority="436" operator="equal">
      <formula>"F"</formula>
    </cfRule>
    <cfRule type="cellIs" dxfId="336" priority="437" operator="equal">
      <formula>"V"</formula>
    </cfRule>
    <cfRule type="cellIs" dxfId="335" priority="438" operator="equal">
      <formula>"D"</formula>
    </cfRule>
    <cfRule type="cellIs" dxfId="334" priority="439" operator="equal">
      <formula>"AF"</formula>
    </cfRule>
    <cfRule type="cellIs" dxfId="333" priority="440" operator="equal">
      <formula>"AN"</formula>
    </cfRule>
    <cfRule type="cellIs" dxfId="332" priority="441" operator="equal">
      <formula>"FALTA"</formula>
    </cfRule>
    <cfRule type="cellIs" dxfId="331" priority="442" operator="equal">
      <formula>"AD"</formula>
    </cfRule>
  </conditionalFormatting>
  <conditionalFormatting sqref="Q28">
    <cfRule type="cellIs" dxfId="330" priority="419" operator="equal">
      <formula>"DM"</formula>
    </cfRule>
    <cfRule type="cellIs" dxfId="329" priority="420" operator="equal">
      <formula>"F"</formula>
    </cfRule>
    <cfRule type="cellIs" dxfId="328" priority="421" operator="equal">
      <formula>"V"</formula>
    </cfRule>
    <cfRule type="cellIs" dxfId="327" priority="422" operator="equal">
      <formula>"D"</formula>
    </cfRule>
    <cfRule type="cellIs" dxfId="326" priority="423" operator="equal">
      <formula>"AF"</formula>
    </cfRule>
    <cfRule type="cellIs" dxfId="325" priority="424" operator="equal">
      <formula>"AN"</formula>
    </cfRule>
    <cfRule type="cellIs" dxfId="324" priority="425" operator="equal">
      <formula>"FALTA"</formula>
    </cfRule>
    <cfRule type="cellIs" dxfId="323" priority="426" operator="equal">
      <formula>"AD"</formula>
    </cfRule>
  </conditionalFormatting>
  <conditionalFormatting sqref="Q27">
    <cfRule type="cellIs" dxfId="322" priority="379" operator="equal">
      <formula>"DM"</formula>
    </cfRule>
    <cfRule type="cellIs" dxfId="321" priority="380" operator="equal">
      <formula>"F"</formula>
    </cfRule>
    <cfRule type="cellIs" dxfId="320" priority="381" operator="equal">
      <formula>"V"</formula>
    </cfRule>
    <cfRule type="cellIs" dxfId="319" priority="382" operator="equal">
      <formula>"D"</formula>
    </cfRule>
    <cfRule type="cellIs" dxfId="318" priority="383" operator="equal">
      <formula>"AF"</formula>
    </cfRule>
    <cfRule type="cellIs" dxfId="317" priority="384" operator="equal">
      <formula>"AN"</formula>
    </cfRule>
    <cfRule type="cellIs" dxfId="316" priority="385" operator="equal">
      <formula>"FALTA"</formula>
    </cfRule>
    <cfRule type="cellIs" dxfId="315" priority="386" operator="equal">
      <formula>"AD"</formula>
    </cfRule>
  </conditionalFormatting>
  <conditionalFormatting sqref="Q27:Q28">
    <cfRule type="cellIs" dxfId="314" priority="411" operator="equal">
      <formula>"DM"</formula>
    </cfRule>
    <cfRule type="cellIs" dxfId="313" priority="412" operator="equal">
      <formula>"F"</formula>
    </cfRule>
    <cfRule type="cellIs" dxfId="312" priority="413" operator="equal">
      <formula>"V"</formula>
    </cfRule>
    <cfRule type="cellIs" dxfId="311" priority="414" operator="equal">
      <formula>"D"</formula>
    </cfRule>
    <cfRule type="cellIs" dxfId="310" priority="415" operator="equal">
      <formula>"AF"</formula>
    </cfRule>
    <cfRule type="cellIs" dxfId="309" priority="416" operator="equal">
      <formula>"AN"</formula>
    </cfRule>
    <cfRule type="cellIs" dxfId="308" priority="417" operator="equal">
      <formula>"FALTA"</formula>
    </cfRule>
    <cfRule type="cellIs" dxfId="307" priority="418" operator="equal">
      <formula>"AD"</formula>
    </cfRule>
  </conditionalFormatting>
  <conditionalFormatting sqref="Q6:Q8 Q44">
    <cfRule type="cellIs" dxfId="306" priority="443" operator="equal">
      <formula>"DM"</formula>
    </cfRule>
    <cfRule type="cellIs" dxfId="305" priority="444" operator="equal">
      <formula>"F"</formula>
    </cfRule>
    <cfRule type="cellIs" dxfId="304" priority="445" operator="equal">
      <formula>"V"</formula>
    </cfRule>
    <cfRule type="cellIs" dxfId="303" priority="446" operator="equal">
      <formula>"D"</formula>
    </cfRule>
    <cfRule type="cellIs" dxfId="302" priority="447" operator="equal">
      <formula>"AF"</formula>
    </cfRule>
    <cfRule type="cellIs" dxfId="301" priority="448" operator="equal">
      <formula>"AN"</formula>
    </cfRule>
    <cfRule type="cellIs" dxfId="300" priority="449" operator="equal">
      <formula>"FALTA"</formula>
    </cfRule>
    <cfRule type="cellIs" dxfId="299" priority="450" operator="equal">
      <formula>"AD"</formula>
    </cfRule>
  </conditionalFormatting>
  <conditionalFormatting sqref="Q9">
    <cfRule type="cellIs" dxfId="298" priority="371" operator="equal">
      <formula>"DM"</formula>
    </cfRule>
    <cfRule type="cellIs" dxfId="297" priority="372" operator="equal">
      <formula>"F"</formula>
    </cfRule>
    <cfRule type="cellIs" dxfId="296" priority="373" operator="equal">
      <formula>"V"</formula>
    </cfRule>
    <cfRule type="cellIs" dxfId="295" priority="374" operator="equal">
      <formula>"D"</formula>
    </cfRule>
    <cfRule type="cellIs" dxfId="294" priority="375" operator="equal">
      <formula>"AF"</formula>
    </cfRule>
    <cfRule type="cellIs" dxfId="293" priority="376" operator="equal">
      <formula>"AN"</formula>
    </cfRule>
    <cfRule type="cellIs" dxfId="292" priority="377" operator="equal">
      <formula>"FALTA"</formula>
    </cfRule>
    <cfRule type="cellIs" dxfId="291" priority="378" operator="equal">
      <formula>"AD"</formula>
    </cfRule>
  </conditionalFormatting>
  <conditionalFormatting sqref="T29:T32 T45">
    <cfRule type="cellIs" dxfId="290" priority="315" operator="equal">
      <formula>"DM"</formula>
    </cfRule>
    <cfRule type="cellIs" dxfId="289" priority="316" operator="equal">
      <formula>"F"</formula>
    </cfRule>
    <cfRule type="cellIs" dxfId="288" priority="317" operator="equal">
      <formula>"V"</formula>
    </cfRule>
    <cfRule type="cellIs" dxfId="287" priority="318" operator="equal">
      <formula>"D"</formula>
    </cfRule>
    <cfRule type="cellIs" dxfId="286" priority="319" operator="equal">
      <formula>"AF"</formula>
    </cfRule>
    <cfRule type="cellIs" dxfId="285" priority="320" operator="equal">
      <formula>"AN"</formula>
    </cfRule>
    <cfRule type="cellIs" dxfId="284" priority="321" operator="equal">
      <formula>"FALTA"</formula>
    </cfRule>
    <cfRule type="cellIs" dxfId="283" priority="322" operator="equal">
      <formula>"AD"</formula>
    </cfRule>
  </conditionalFormatting>
  <conditionalFormatting sqref="T27:T28">
    <cfRule type="cellIs" dxfId="282" priority="355" operator="equal">
      <formula>"DM"</formula>
    </cfRule>
    <cfRule type="cellIs" dxfId="281" priority="356" operator="equal">
      <formula>"F"</formula>
    </cfRule>
    <cfRule type="cellIs" dxfId="280" priority="357" operator="equal">
      <formula>"V"</formula>
    </cfRule>
    <cfRule type="cellIs" dxfId="279" priority="358" operator="equal">
      <formula>"D"</formula>
    </cfRule>
    <cfRule type="cellIs" dxfId="278" priority="359" operator="equal">
      <formula>"AF"</formula>
    </cfRule>
    <cfRule type="cellIs" dxfId="277" priority="360" operator="equal">
      <formula>"AN"</formula>
    </cfRule>
    <cfRule type="cellIs" dxfId="276" priority="361" operator="equal">
      <formula>"FALTA"</formula>
    </cfRule>
    <cfRule type="cellIs" dxfId="275" priority="362" operator="equal">
      <formula>"AD"</formula>
    </cfRule>
  </conditionalFormatting>
  <conditionalFormatting sqref="T24:T25">
    <cfRule type="cellIs" dxfId="274" priority="347" operator="equal">
      <formula>"DM"</formula>
    </cfRule>
    <cfRule type="cellIs" dxfId="273" priority="348" operator="equal">
      <formula>"F"</formula>
    </cfRule>
    <cfRule type="cellIs" dxfId="272" priority="349" operator="equal">
      <formula>"V"</formula>
    </cfRule>
    <cfRule type="cellIs" dxfId="271" priority="350" operator="equal">
      <formula>"D"</formula>
    </cfRule>
    <cfRule type="cellIs" dxfId="270" priority="351" operator="equal">
      <formula>"AF"</formula>
    </cfRule>
    <cfRule type="cellIs" dxfId="269" priority="352" operator="equal">
      <formula>"AN"</formula>
    </cfRule>
    <cfRule type="cellIs" dxfId="268" priority="353" operator="equal">
      <formula>"FALTA"</formula>
    </cfRule>
    <cfRule type="cellIs" dxfId="267" priority="354" operator="equal">
      <formula>"AD"</formula>
    </cfRule>
  </conditionalFormatting>
  <conditionalFormatting sqref="T28">
    <cfRule type="cellIs" dxfId="266" priority="339" operator="equal">
      <formula>"DM"</formula>
    </cfRule>
    <cfRule type="cellIs" dxfId="265" priority="340" operator="equal">
      <formula>"F"</formula>
    </cfRule>
    <cfRule type="cellIs" dxfId="264" priority="341" operator="equal">
      <formula>"V"</formula>
    </cfRule>
    <cfRule type="cellIs" dxfId="263" priority="342" operator="equal">
      <formula>"D"</formula>
    </cfRule>
    <cfRule type="cellIs" dxfId="262" priority="343" operator="equal">
      <formula>"AF"</formula>
    </cfRule>
    <cfRule type="cellIs" dxfId="261" priority="344" operator="equal">
      <formula>"AN"</formula>
    </cfRule>
    <cfRule type="cellIs" dxfId="260" priority="345" operator="equal">
      <formula>"FALTA"</formula>
    </cfRule>
    <cfRule type="cellIs" dxfId="259" priority="346" operator="equal">
      <formula>"AD"</formula>
    </cfRule>
  </conditionalFormatting>
  <conditionalFormatting sqref="T27">
    <cfRule type="cellIs" dxfId="258" priority="291" operator="equal">
      <formula>"DM"</formula>
    </cfRule>
    <cfRule type="cellIs" dxfId="257" priority="292" operator="equal">
      <formula>"F"</formula>
    </cfRule>
    <cfRule type="cellIs" dxfId="256" priority="293" operator="equal">
      <formula>"V"</formula>
    </cfRule>
    <cfRule type="cellIs" dxfId="255" priority="294" operator="equal">
      <formula>"D"</formula>
    </cfRule>
    <cfRule type="cellIs" dxfId="254" priority="295" operator="equal">
      <formula>"AF"</formula>
    </cfRule>
    <cfRule type="cellIs" dxfId="253" priority="296" operator="equal">
      <formula>"AN"</formula>
    </cfRule>
    <cfRule type="cellIs" dxfId="252" priority="297" operator="equal">
      <formula>"FALTA"</formula>
    </cfRule>
    <cfRule type="cellIs" dxfId="251" priority="298" operator="equal">
      <formula>"AD"</formula>
    </cfRule>
  </conditionalFormatting>
  <conditionalFormatting sqref="T27:T28">
    <cfRule type="cellIs" dxfId="250" priority="331" operator="equal">
      <formula>"DM"</formula>
    </cfRule>
    <cfRule type="cellIs" dxfId="249" priority="332" operator="equal">
      <formula>"F"</formula>
    </cfRule>
    <cfRule type="cellIs" dxfId="248" priority="333" operator="equal">
      <formula>"V"</formula>
    </cfRule>
    <cfRule type="cellIs" dxfId="247" priority="334" operator="equal">
      <formula>"D"</formula>
    </cfRule>
    <cfRule type="cellIs" dxfId="246" priority="335" operator="equal">
      <formula>"AF"</formula>
    </cfRule>
    <cfRule type="cellIs" dxfId="245" priority="336" operator="equal">
      <formula>"AN"</formula>
    </cfRule>
    <cfRule type="cellIs" dxfId="244" priority="337" operator="equal">
      <formula>"FALTA"</formula>
    </cfRule>
    <cfRule type="cellIs" dxfId="243" priority="338" operator="equal">
      <formula>"AD"</formula>
    </cfRule>
  </conditionalFormatting>
  <conditionalFormatting sqref="T44">
    <cfRule type="cellIs" dxfId="242" priority="363" operator="equal">
      <formula>"DM"</formula>
    </cfRule>
    <cfRule type="cellIs" dxfId="241" priority="364" operator="equal">
      <formula>"F"</formula>
    </cfRule>
    <cfRule type="cellIs" dxfId="240" priority="365" operator="equal">
      <formula>"V"</formula>
    </cfRule>
    <cfRule type="cellIs" dxfId="239" priority="366" operator="equal">
      <formula>"D"</formula>
    </cfRule>
    <cfRule type="cellIs" dxfId="238" priority="367" operator="equal">
      <formula>"AF"</formula>
    </cfRule>
    <cfRule type="cellIs" dxfId="237" priority="368" operator="equal">
      <formula>"AN"</formula>
    </cfRule>
    <cfRule type="cellIs" dxfId="236" priority="369" operator="equal">
      <formula>"FALTA"</formula>
    </cfRule>
    <cfRule type="cellIs" dxfId="235" priority="370" operator="equal">
      <formula>"AD"</formula>
    </cfRule>
  </conditionalFormatting>
  <conditionalFormatting sqref="T23">
    <cfRule type="cellIs" dxfId="234" priority="299" operator="equal">
      <formula>"DM"</formula>
    </cfRule>
    <cfRule type="cellIs" dxfId="233" priority="300" operator="equal">
      <formula>"F"</formula>
    </cfRule>
    <cfRule type="cellIs" dxfId="232" priority="301" operator="equal">
      <formula>"V"</formula>
    </cfRule>
    <cfRule type="cellIs" dxfId="231" priority="302" operator="equal">
      <formula>"D"</formula>
    </cfRule>
    <cfRule type="cellIs" dxfId="230" priority="303" operator="equal">
      <formula>"AF"</formula>
    </cfRule>
    <cfRule type="cellIs" dxfId="229" priority="304" operator="equal">
      <formula>"AN"</formula>
    </cfRule>
    <cfRule type="cellIs" dxfId="228" priority="305" operator="equal">
      <formula>"FALTA"</formula>
    </cfRule>
    <cfRule type="cellIs" dxfId="227" priority="306" operator="equal">
      <formula>"AD"</formula>
    </cfRule>
  </conditionalFormatting>
  <conditionalFormatting sqref="T26">
    <cfRule type="cellIs" dxfId="226" priority="283" operator="equal">
      <formula>"DM"</formula>
    </cfRule>
    <cfRule type="cellIs" dxfId="225" priority="284" operator="equal">
      <formula>"F"</formula>
    </cfRule>
    <cfRule type="cellIs" dxfId="224" priority="285" operator="equal">
      <formula>"V"</formula>
    </cfRule>
    <cfRule type="cellIs" dxfId="223" priority="286" operator="equal">
      <formula>"D"</formula>
    </cfRule>
    <cfRule type="cellIs" dxfId="222" priority="287" operator="equal">
      <formula>"AF"</formula>
    </cfRule>
    <cfRule type="cellIs" dxfId="221" priority="288" operator="equal">
      <formula>"AN"</formula>
    </cfRule>
    <cfRule type="cellIs" dxfId="220" priority="289" operator="equal">
      <formula>"FALTA"</formula>
    </cfRule>
    <cfRule type="cellIs" dxfId="219" priority="290" operator="equal">
      <formula>"AD"</formula>
    </cfRule>
  </conditionalFormatting>
  <conditionalFormatting sqref="T33">
    <cfRule type="cellIs" dxfId="218" priority="267" operator="equal">
      <formula>"DM"</formula>
    </cfRule>
    <cfRule type="cellIs" dxfId="217" priority="268" operator="equal">
      <formula>"F"</formula>
    </cfRule>
    <cfRule type="cellIs" dxfId="216" priority="269" operator="equal">
      <formula>"V"</formula>
    </cfRule>
    <cfRule type="cellIs" dxfId="215" priority="270" operator="equal">
      <formula>"D"</formula>
    </cfRule>
    <cfRule type="cellIs" dxfId="214" priority="271" operator="equal">
      <formula>"AF"</formula>
    </cfRule>
    <cfRule type="cellIs" dxfId="213" priority="272" operator="equal">
      <formula>"AN"</formula>
    </cfRule>
    <cfRule type="cellIs" dxfId="212" priority="273" operator="equal">
      <formula>"FALTA"</formula>
    </cfRule>
    <cfRule type="cellIs" dxfId="211" priority="274" operator="equal">
      <formula>"AD"</formula>
    </cfRule>
  </conditionalFormatting>
  <conditionalFormatting sqref="W45">
    <cfRule type="cellIs" dxfId="210" priority="211" operator="equal">
      <formula>"DM"</formula>
    </cfRule>
    <cfRule type="cellIs" dxfId="209" priority="212" operator="equal">
      <formula>"F"</formula>
    </cfRule>
    <cfRule type="cellIs" dxfId="208" priority="213" operator="equal">
      <formula>"V"</formula>
    </cfRule>
    <cfRule type="cellIs" dxfId="207" priority="214" operator="equal">
      <formula>"D"</formula>
    </cfRule>
    <cfRule type="cellIs" dxfId="206" priority="215" operator="equal">
      <formula>"AF"</formula>
    </cfRule>
    <cfRule type="cellIs" dxfId="205" priority="216" operator="equal">
      <formula>"AN"</formula>
    </cfRule>
    <cfRule type="cellIs" dxfId="204" priority="217" operator="equal">
      <formula>"FALTA"</formula>
    </cfRule>
    <cfRule type="cellIs" dxfId="203" priority="218" operator="equal">
      <formula>"AD"</formula>
    </cfRule>
  </conditionalFormatting>
  <conditionalFormatting sqref="W27:W28">
    <cfRule type="cellIs" dxfId="202" priority="251" operator="equal">
      <formula>"DM"</formula>
    </cfRule>
    <cfRule type="cellIs" dxfId="201" priority="252" operator="equal">
      <formula>"F"</formula>
    </cfRule>
    <cfRule type="cellIs" dxfId="200" priority="253" operator="equal">
      <formula>"V"</formula>
    </cfRule>
    <cfRule type="cellIs" dxfId="199" priority="254" operator="equal">
      <formula>"D"</formula>
    </cfRule>
    <cfRule type="cellIs" dxfId="198" priority="255" operator="equal">
      <formula>"AF"</formula>
    </cfRule>
    <cfRule type="cellIs" dxfId="197" priority="256" operator="equal">
      <formula>"AN"</formula>
    </cfRule>
    <cfRule type="cellIs" dxfId="196" priority="257" operator="equal">
      <formula>"FALTA"</formula>
    </cfRule>
    <cfRule type="cellIs" dxfId="195" priority="258" operator="equal">
      <formula>"AD"</formula>
    </cfRule>
  </conditionalFormatting>
  <conditionalFormatting sqref="W24:W25">
    <cfRule type="cellIs" dxfId="194" priority="243" operator="equal">
      <formula>"DM"</formula>
    </cfRule>
    <cfRule type="cellIs" dxfId="193" priority="244" operator="equal">
      <formula>"F"</formula>
    </cfRule>
    <cfRule type="cellIs" dxfId="192" priority="245" operator="equal">
      <formula>"V"</formula>
    </cfRule>
    <cfRule type="cellIs" dxfId="191" priority="246" operator="equal">
      <formula>"D"</formula>
    </cfRule>
    <cfRule type="cellIs" dxfId="190" priority="247" operator="equal">
      <formula>"AF"</formula>
    </cfRule>
    <cfRule type="cellIs" dxfId="189" priority="248" operator="equal">
      <formula>"AN"</formula>
    </cfRule>
    <cfRule type="cellIs" dxfId="188" priority="249" operator="equal">
      <formula>"FALTA"</formula>
    </cfRule>
    <cfRule type="cellIs" dxfId="187" priority="250" operator="equal">
      <formula>"AD"</formula>
    </cfRule>
  </conditionalFormatting>
  <conditionalFormatting sqref="W28">
    <cfRule type="cellIs" dxfId="186" priority="235" operator="equal">
      <formula>"DM"</formula>
    </cfRule>
    <cfRule type="cellIs" dxfId="185" priority="236" operator="equal">
      <formula>"F"</formula>
    </cfRule>
    <cfRule type="cellIs" dxfId="184" priority="237" operator="equal">
      <formula>"V"</formula>
    </cfRule>
    <cfRule type="cellIs" dxfId="183" priority="238" operator="equal">
      <formula>"D"</formula>
    </cfRule>
    <cfRule type="cellIs" dxfId="182" priority="239" operator="equal">
      <formula>"AF"</formula>
    </cfRule>
    <cfRule type="cellIs" dxfId="181" priority="240" operator="equal">
      <formula>"AN"</formula>
    </cfRule>
    <cfRule type="cellIs" dxfId="180" priority="241" operator="equal">
      <formula>"FALTA"</formula>
    </cfRule>
    <cfRule type="cellIs" dxfId="179" priority="242" operator="equal">
      <formula>"AD"</formula>
    </cfRule>
  </conditionalFormatting>
  <conditionalFormatting sqref="W27">
    <cfRule type="cellIs" dxfId="178" priority="187" operator="equal">
      <formula>"DM"</formula>
    </cfRule>
    <cfRule type="cellIs" dxfId="177" priority="188" operator="equal">
      <formula>"F"</formula>
    </cfRule>
    <cfRule type="cellIs" dxfId="176" priority="189" operator="equal">
      <formula>"V"</formula>
    </cfRule>
    <cfRule type="cellIs" dxfId="175" priority="190" operator="equal">
      <formula>"D"</formula>
    </cfRule>
    <cfRule type="cellIs" dxfId="174" priority="191" operator="equal">
      <formula>"AF"</formula>
    </cfRule>
    <cfRule type="cellIs" dxfId="173" priority="192" operator="equal">
      <formula>"AN"</formula>
    </cfRule>
    <cfRule type="cellIs" dxfId="172" priority="193" operator="equal">
      <formula>"FALTA"</formula>
    </cfRule>
    <cfRule type="cellIs" dxfId="171" priority="194" operator="equal">
      <formula>"AD"</formula>
    </cfRule>
  </conditionalFormatting>
  <conditionalFormatting sqref="W27:W28">
    <cfRule type="cellIs" dxfId="170" priority="227" operator="equal">
      <formula>"DM"</formula>
    </cfRule>
    <cfRule type="cellIs" dxfId="169" priority="228" operator="equal">
      <formula>"F"</formula>
    </cfRule>
    <cfRule type="cellIs" dxfId="168" priority="229" operator="equal">
      <formula>"V"</formula>
    </cfRule>
    <cfRule type="cellIs" dxfId="167" priority="230" operator="equal">
      <formula>"D"</formula>
    </cfRule>
    <cfRule type="cellIs" dxfId="166" priority="231" operator="equal">
      <formula>"AF"</formula>
    </cfRule>
    <cfRule type="cellIs" dxfId="165" priority="232" operator="equal">
      <formula>"AN"</formula>
    </cfRule>
    <cfRule type="cellIs" dxfId="164" priority="233" operator="equal">
      <formula>"FALTA"</formula>
    </cfRule>
    <cfRule type="cellIs" dxfId="163" priority="234" operator="equal">
      <formula>"AD"</formula>
    </cfRule>
  </conditionalFormatting>
  <conditionalFormatting sqref="W44">
    <cfRule type="cellIs" dxfId="162" priority="259" operator="equal">
      <formula>"DM"</formula>
    </cfRule>
    <cfRule type="cellIs" dxfId="161" priority="260" operator="equal">
      <formula>"F"</formula>
    </cfRule>
    <cfRule type="cellIs" dxfId="160" priority="261" operator="equal">
      <formula>"V"</formula>
    </cfRule>
    <cfRule type="cellIs" dxfId="159" priority="262" operator="equal">
      <formula>"D"</formula>
    </cfRule>
    <cfRule type="cellIs" dxfId="158" priority="263" operator="equal">
      <formula>"AF"</formula>
    </cfRule>
    <cfRule type="cellIs" dxfId="157" priority="264" operator="equal">
      <formula>"AN"</formula>
    </cfRule>
    <cfRule type="cellIs" dxfId="156" priority="265" operator="equal">
      <formula>"FALTA"</formula>
    </cfRule>
    <cfRule type="cellIs" dxfId="155" priority="266" operator="equal">
      <formula>"AD"</formula>
    </cfRule>
  </conditionalFormatting>
  <conditionalFormatting sqref="W23">
    <cfRule type="cellIs" dxfId="154" priority="195" operator="equal">
      <formula>"DM"</formula>
    </cfRule>
    <cfRule type="cellIs" dxfId="153" priority="196" operator="equal">
      <formula>"F"</formula>
    </cfRule>
    <cfRule type="cellIs" dxfId="152" priority="197" operator="equal">
      <formula>"V"</formula>
    </cfRule>
    <cfRule type="cellIs" dxfId="151" priority="198" operator="equal">
      <formula>"D"</formula>
    </cfRule>
    <cfRule type="cellIs" dxfId="150" priority="199" operator="equal">
      <formula>"AF"</formula>
    </cfRule>
    <cfRule type="cellIs" dxfId="149" priority="200" operator="equal">
      <formula>"AN"</formula>
    </cfRule>
    <cfRule type="cellIs" dxfId="148" priority="201" operator="equal">
      <formula>"FALTA"</formula>
    </cfRule>
    <cfRule type="cellIs" dxfId="147" priority="202" operator="equal">
      <formula>"AD"</formula>
    </cfRule>
  </conditionalFormatting>
  <conditionalFormatting sqref="W26">
    <cfRule type="cellIs" dxfId="146" priority="171" operator="equal">
      <formula>"DM"</formula>
    </cfRule>
    <cfRule type="cellIs" dxfId="145" priority="172" operator="equal">
      <formula>"F"</formula>
    </cfRule>
    <cfRule type="cellIs" dxfId="144" priority="173" operator="equal">
      <formula>"V"</formula>
    </cfRule>
    <cfRule type="cellIs" dxfId="143" priority="174" operator="equal">
      <formula>"D"</formula>
    </cfRule>
    <cfRule type="cellIs" dxfId="142" priority="175" operator="equal">
      <formula>"AF"</formula>
    </cfRule>
    <cfRule type="cellIs" dxfId="141" priority="176" operator="equal">
      <formula>"AN"</formula>
    </cfRule>
    <cfRule type="cellIs" dxfId="140" priority="177" operator="equal">
      <formula>"FALTA"</formula>
    </cfRule>
    <cfRule type="cellIs" dxfId="139" priority="178" operator="equal">
      <formula>"AD"</formula>
    </cfRule>
  </conditionalFormatting>
  <conditionalFormatting sqref="W29">
    <cfRule type="cellIs" dxfId="138" priority="163" operator="equal">
      <formula>"DM"</formula>
    </cfRule>
    <cfRule type="cellIs" dxfId="137" priority="164" operator="equal">
      <formula>"F"</formula>
    </cfRule>
    <cfRule type="cellIs" dxfId="136" priority="165" operator="equal">
      <formula>"V"</formula>
    </cfRule>
    <cfRule type="cellIs" dxfId="135" priority="166" operator="equal">
      <formula>"D"</formula>
    </cfRule>
    <cfRule type="cellIs" dxfId="134" priority="167" operator="equal">
      <formula>"AF"</formula>
    </cfRule>
    <cfRule type="cellIs" dxfId="133" priority="168" operator="equal">
      <formula>"AN"</formula>
    </cfRule>
    <cfRule type="cellIs" dxfId="132" priority="169" operator="equal">
      <formula>"FALTA"</formula>
    </cfRule>
    <cfRule type="cellIs" dxfId="131" priority="170" operator="equal">
      <formula>"AD"</formula>
    </cfRule>
  </conditionalFormatting>
  <conditionalFormatting sqref="W36">
    <cfRule type="cellIs" dxfId="130" priority="155" operator="equal">
      <formula>"DM"</formula>
    </cfRule>
    <cfRule type="cellIs" dxfId="129" priority="156" operator="equal">
      <formula>"F"</formula>
    </cfRule>
    <cfRule type="cellIs" dxfId="128" priority="157" operator="equal">
      <formula>"V"</formula>
    </cfRule>
    <cfRule type="cellIs" dxfId="127" priority="158" operator="equal">
      <formula>"D"</formula>
    </cfRule>
    <cfRule type="cellIs" dxfId="126" priority="159" operator="equal">
      <formula>"AF"</formula>
    </cfRule>
    <cfRule type="cellIs" dxfId="125" priority="160" operator="equal">
      <formula>"AN"</formula>
    </cfRule>
    <cfRule type="cellIs" dxfId="124" priority="161" operator="equal">
      <formula>"FALTA"</formula>
    </cfRule>
    <cfRule type="cellIs" dxfId="123" priority="162" operator="equal">
      <formula>"AD"</formula>
    </cfRule>
  </conditionalFormatting>
  <conditionalFormatting sqref="Z29:Z30 Z45">
    <cfRule type="cellIs" dxfId="122" priority="99" operator="equal">
      <formula>"DM"</formula>
    </cfRule>
    <cfRule type="cellIs" dxfId="121" priority="100" operator="equal">
      <formula>"F"</formula>
    </cfRule>
    <cfRule type="cellIs" dxfId="120" priority="101" operator="equal">
      <formula>"V"</formula>
    </cfRule>
    <cfRule type="cellIs" dxfId="119" priority="102" operator="equal">
      <formula>"D"</formula>
    </cfRule>
    <cfRule type="cellIs" dxfId="118" priority="103" operator="equal">
      <formula>"AF"</formula>
    </cfRule>
    <cfRule type="cellIs" dxfId="117" priority="104" operator="equal">
      <formula>"AN"</formula>
    </cfRule>
    <cfRule type="cellIs" dxfId="116" priority="105" operator="equal">
      <formula>"FALTA"</formula>
    </cfRule>
    <cfRule type="cellIs" dxfId="115" priority="106" operator="equal">
      <formula>"AD"</formula>
    </cfRule>
  </conditionalFormatting>
  <conditionalFormatting sqref="Z27:Z28">
    <cfRule type="cellIs" dxfId="114" priority="139" operator="equal">
      <formula>"DM"</formula>
    </cfRule>
    <cfRule type="cellIs" dxfId="113" priority="140" operator="equal">
      <formula>"F"</formula>
    </cfRule>
    <cfRule type="cellIs" dxfId="112" priority="141" operator="equal">
      <formula>"V"</formula>
    </cfRule>
    <cfRule type="cellIs" dxfId="111" priority="142" operator="equal">
      <formula>"D"</formula>
    </cfRule>
    <cfRule type="cellIs" dxfId="110" priority="143" operator="equal">
      <formula>"AF"</formula>
    </cfRule>
    <cfRule type="cellIs" dxfId="109" priority="144" operator="equal">
      <formula>"AN"</formula>
    </cfRule>
    <cfRule type="cellIs" dxfId="108" priority="145" operator="equal">
      <formula>"FALTA"</formula>
    </cfRule>
    <cfRule type="cellIs" dxfId="107" priority="146" operator="equal">
      <formula>"AD"</formula>
    </cfRule>
  </conditionalFormatting>
  <conditionalFormatting sqref="Z22 Z25">
    <cfRule type="cellIs" dxfId="106" priority="131" operator="equal">
      <formula>"DM"</formula>
    </cfRule>
    <cfRule type="cellIs" dxfId="105" priority="132" operator="equal">
      <formula>"F"</formula>
    </cfRule>
    <cfRule type="cellIs" dxfId="104" priority="133" operator="equal">
      <formula>"V"</formula>
    </cfRule>
    <cfRule type="cellIs" dxfId="103" priority="134" operator="equal">
      <formula>"D"</formula>
    </cfRule>
    <cfRule type="cellIs" dxfId="102" priority="135" operator="equal">
      <formula>"AF"</formula>
    </cfRule>
    <cfRule type="cellIs" dxfId="101" priority="136" operator="equal">
      <formula>"AN"</formula>
    </cfRule>
    <cfRule type="cellIs" dxfId="100" priority="137" operator="equal">
      <formula>"FALTA"</formula>
    </cfRule>
    <cfRule type="cellIs" dxfId="99" priority="138" operator="equal">
      <formula>"AD"</formula>
    </cfRule>
  </conditionalFormatting>
  <conditionalFormatting sqref="Z28">
    <cfRule type="cellIs" dxfId="98" priority="123" operator="equal">
      <formula>"DM"</formula>
    </cfRule>
    <cfRule type="cellIs" dxfId="97" priority="124" operator="equal">
      <formula>"F"</formula>
    </cfRule>
    <cfRule type="cellIs" dxfId="96" priority="125" operator="equal">
      <formula>"V"</formula>
    </cfRule>
    <cfRule type="cellIs" dxfId="95" priority="126" operator="equal">
      <formula>"D"</formula>
    </cfRule>
    <cfRule type="cellIs" dxfId="94" priority="127" operator="equal">
      <formula>"AF"</formula>
    </cfRule>
    <cfRule type="cellIs" dxfId="93" priority="128" operator="equal">
      <formula>"AN"</formula>
    </cfRule>
    <cfRule type="cellIs" dxfId="92" priority="129" operator="equal">
      <formula>"FALTA"</formula>
    </cfRule>
    <cfRule type="cellIs" dxfId="91" priority="130" operator="equal">
      <formula>"AD"</formula>
    </cfRule>
  </conditionalFormatting>
  <conditionalFormatting sqref="Z27">
    <cfRule type="cellIs" dxfId="90" priority="67" operator="equal">
      <formula>"DM"</formula>
    </cfRule>
    <cfRule type="cellIs" dxfId="89" priority="68" operator="equal">
      <formula>"F"</formula>
    </cfRule>
    <cfRule type="cellIs" dxfId="88" priority="69" operator="equal">
      <formula>"V"</formula>
    </cfRule>
    <cfRule type="cellIs" dxfId="87" priority="70" operator="equal">
      <formula>"D"</formula>
    </cfRule>
    <cfRule type="cellIs" dxfId="86" priority="71" operator="equal">
      <formula>"AF"</formula>
    </cfRule>
    <cfRule type="cellIs" dxfId="85" priority="72" operator="equal">
      <formula>"AN"</formula>
    </cfRule>
    <cfRule type="cellIs" dxfId="84" priority="73" operator="equal">
      <formula>"FALTA"</formula>
    </cfRule>
    <cfRule type="cellIs" dxfId="83" priority="74" operator="equal">
      <formula>"AD"</formula>
    </cfRule>
  </conditionalFormatting>
  <conditionalFormatting sqref="Z27:Z28">
    <cfRule type="cellIs" dxfId="82" priority="115" operator="equal">
      <formula>"DM"</formula>
    </cfRule>
    <cfRule type="cellIs" dxfId="81" priority="116" operator="equal">
      <formula>"F"</formula>
    </cfRule>
    <cfRule type="cellIs" dxfId="80" priority="117" operator="equal">
      <formula>"V"</formula>
    </cfRule>
    <cfRule type="cellIs" dxfId="79" priority="118" operator="equal">
      <formula>"D"</formula>
    </cfRule>
    <cfRule type="cellIs" dxfId="78" priority="119" operator="equal">
      <formula>"AF"</formula>
    </cfRule>
    <cfRule type="cellIs" dxfId="77" priority="120" operator="equal">
      <formula>"AN"</formula>
    </cfRule>
    <cfRule type="cellIs" dxfId="76" priority="121" operator="equal">
      <formula>"FALTA"</formula>
    </cfRule>
    <cfRule type="cellIs" dxfId="75" priority="122" operator="equal">
      <formula>"AD"</formula>
    </cfRule>
  </conditionalFormatting>
  <conditionalFormatting sqref="Z44">
    <cfRule type="cellIs" dxfId="74" priority="147" operator="equal">
      <formula>"DM"</formula>
    </cfRule>
    <cfRule type="cellIs" dxfId="73" priority="148" operator="equal">
      <formula>"F"</formula>
    </cfRule>
    <cfRule type="cellIs" dxfId="72" priority="149" operator="equal">
      <formula>"V"</formula>
    </cfRule>
    <cfRule type="cellIs" dxfId="71" priority="150" operator="equal">
      <formula>"D"</formula>
    </cfRule>
    <cfRule type="cellIs" dxfId="70" priority="151" operator="equal">
      <formula>"AF"</formula>
    </cfRule>
    <cfRule type="cellIs" dxfId="69" priority="152" operator="equal">
      <formula>"AN"</formula>
    </cfRule>
    <cfRule type="cellIs" dxfId="68" priority="153" operator="equal">
      <formula>"FALTA"</formula>
    </cfRule>
    <cfRule type="cellIs" dxfId="67" priority="154" operator="equal">
      <formula>"AD"</formula>
    </cfRule>
  </conditionalFormatting>
  <conditionalFormatting sqref="Z14:Z15">
    <cfRule type="cellIs" dxfId="66" priority="107" operator="equal">
      <formula>"DM"</formula>
    </cfRule>
    <cfRule type="cellIs" dxfId="65" priority="108" operator="equal">
      <formula>"F"</formula>
    </cfRule>
    <cfRule type="cellIs" dxfId="64" priority="109" operator="equal">
      <formula>"V"</formula>
    </cfRule>
    <cfRule type="cellIs" dxfId="63" priority="110" operator="equal">
      <formula>"D"</formula>
    </cfRule>
    <cfRule type="cellIs" dxfId="62" priority="111" operator="equal">
      <formula>"AF"</formula>
    </cfRule>
    <cfRule type="cellIs" dxfId="61" priority="112" operator="equal">
      <formula>"AN"</formula>
    </cfRule>
    <cfRule type="cellIs" dxfId="60" priority="113" operator="equal">
      <formula>"FALTA"</formula>
    </cfRule>
    <cfRule type="cellIs" dxfId="59" priority="114" operator="equal">
      <formula>"AD"</formula>
    </cfRule>
  </conditionalFormatting>
  <conditionalFormatting sqref="Z26">
    <cfRule type="cellIs" dxfId="58" priority="83" operator="equal">
      <formula>"DM"</formula>
    </cfRule>
    <cfRule type="cellIs" dxfId="57" priority="84" operator="equal">
      <formula>"F"</formula>
    </cfRule>
    <cfRule type="cellIs" dxfId="56" priority="85" operator="equal">
      <formula>"V"</formula>
    </cfRule>
    <cfRule type="cellIs" dxfId="55" priority="86" operator="equal">
      <formula>"D"</formula>
    </cfRule>
    <cfRule type="cellIs" dxfId="54" priority="87" operator="equal">
      <formula>"AF"</formula>
    </cfRule>
    <cfRule type="cellIs" dxfId="53" priority="88" operator="equal">
      <formula>"AN"</formula>
    </cfRule>
    <cfRule type="cellIs" dxfId="52" priority="89" operator="equal">
      <formula>"FALTA"</formula>
    </cfRule>
    <cfRule type="cellIs" dxfId="51" priority="90" operator="equal">
      <formula>"AD"</formula>
    </cfRule>
  </conditionalFormatting>
  <conditionalFormatting sqref="Z21">
    <cfRule type="cellIs" dxfId="50" priority="91" operator="equal">
      <formula>"DM"</formula>
    </cfRule>
    <cfRule type="cellIs" dxfId="49" priority="92" operator="equal">
      <formula>"F"</formula>
    </cfRule>
    <cfRule type="cellIs" dxfId="48" priority="93" operator="equal">
      <formula>"V"</formula>
    </cfRule>
    <cfRule type="cellIs" dxfId="47" priority="94" operator="equal">
      <formula>"D"</formula>
    </cfRule>
    <cfRule type="cellIs" dxfId="46" priority="95" operator="equal">
      <formula>"AF"</formula>
    </cfRule>
    <cfRule type="cellIs" dxfId="45" priority="96" operator="equal">
      <formula>"AN"</formula>
    </cfRule>
    <cfRule type="cellIs" dxfId="44" priority="97" operator="equal">
      <formula>"FALTA"</formula>
    </cfRule>
    <cfRule type="cellIs" dxfId="43" priority="98" operator="equal">
      <formula>"AD"</formula>
    </cfRule>
  </conditionalFormatting>
  <conditionalFormatting sqref="Z23:Z24">
    <cfRule type="cellIs" dxfId="42" priority="43" operator="equal">
      <formula>"DM"</formula>
    </cfRule>
    <cfRule type="cellIs" dxfId="41" priority="44" operator="equal">
      <formula>"F"</formula>
    </cfRule>
    <cfRule type="cellIs" dxfId="40" priority="45" operator="equal">
      <formula>"V"</formula>
    </cfRule>
    <cfRule type="cellIs" dxfId="39" priority="46" operator="equal">
      <formula>"D"</formula>
    </cfRule>
    <cfRule type="cellIs" dxfId="38" priority="47" operator="equal">
      <formula>"AF"</formula>
    </cfRule>
    <cfRule type="cellIs" dxfId="37" priority="48" operator="equal">
      <formula>"AN"</formula>
    </cfRule>
    <cfRule type="cellIs" dxfId="36" priority="49" operator="equal">
      <formula>"FALTA"</formula>
    </cfRule>
    <cfRule type="cellIs" dxfId="35" priority="50" operator="equal">
      <formula>"AD"</formula>
    </cfRule>
  </conditionalFormatting>
  <conditionalFormatting sqref="Z36">
    <cfRule type="cellIs" dxfId="34" priority="59" operator="equal">
      <formula>"DM"</formula>
    </cfRule>
    <cfRule type="cellIs" dxfId="33" priority="60" operator="equal">
      <formula>"F"</formula>
    </cfRule>
    <cfRule type="cellIs" dxfId="32" priority="61" operator="equal">
      <formula>"V"</formula>
    </cfRule>
    <cfRule type="cellIs" dxfId="31" priority="62" operator="equal">
      <formula>"D"</formula>
    </cfRule>
    <cfRule type="cellIs" dxfId="30" priority="63" operator="equal">
      <formula>"AF"</formula>
    </cfRule>
    <cfRule type="cellIs" dxfId="29" priority="64" operator="equal">
      <formula>"AN"</formula>
    </cfRule>
    <cfRule type="cellIs" dxfId="28" priority="65" operator="equal">
      <formula>"FALTA"</formula>
    </cfRule>
    <cfRule type="cellIs" dxfId="27" priority="66" operator="equal">
      <formula>"AD"</formula>
    </cfRule>
  </conditionalFormatting>
  <conditionalFormatting sqref="AC27">
    <cfRule type="cellIs" dxfId="26" priority="35" operator="equal">
      <formula>"DM"</formula>
    </cfRule>
    <cfRule type="cellIs" dxfId="25" priority="36" operator="equal">
      <formula>"F"</formula>
    </cfRule>
    <cfRule type="cellIs" dxfId="24" priority="37" operator="equal">
      <formula>"V"</formula>
    </cfRule>
    <cfRule type="cellIs" dxfId="23" priority="38" operator="equal">
      <formula>"D"</formula>
    </cfRule>
    <cfRule type="cellIs" dxfId="22" priority="39" operator="equal">
      <formula>"AF"</formula>
    </cfRule>
    <cfRule type="cellIs" dxfId="21" priority="40" operator="equal">
      <formula>"AN"</formula>
    </cfRule>
    <cfRule type="cellIs" dxfId="20" priority="41" operator="equal">
      <formula>"FALTA"</formula>
    </cfRule>
    <cfRule type="cellIs" dxfId="19" priority="42" operator="equal">
      <formula>"AD"</formula>
    </cfRule>
  </conditionalFormatting>
  <conditionalFormatting sqref="AC27">
    <cfRule type="cellIs" dxfId="18" priority="3" operator="equal">
      <formula>"DM"</formula>
    </cfRule>
    <cfRule type="cellIs" dxfId="17" priority="4" operator="equal">
      <formula>"F"</formula>
    </cfRule>
    <cfRule type="cellIs" dxfId="16" priority="5" operator="equal">
      <formula>"V"</formula>
    </cfRule>
    <cfRule type="cellIs" dxfId="15" priority="6" operator="equal">
      <formula>"D"</formula>
    </cfRule>
    <cfRule type="cellIs" dxfId="14" priority="7" operator="equal">
      <formula>"AF"</formula>
    </cfRule>
    <cfRule type="cellIs" dxfId="13" priority="8" operator="equal">
      <formula>"AN"</formula>
    </cfRule>
    <cfRule type="cellIs" dxfId="12" priority="9" operator="equal">
      <formula>"FALTA"</formula>
    </cfRule>
    <cfRule type="cellIs" dxfId="11" priority="10" operator="equal">
      <formula>"AD"</formula>
    </cfRule>
  </conditionalFormatting>
  <conditionalFormatting sqref="AC27">
    <cfRule type="cellIs" dxfId="10" priority="27" operator="equal">
      <formula>"DM"</formula>
    </cfRule>
    <cfRule type="cellIs" dxfId="9" priority="28" operator="equal">
      <formula>"F"</formula>
    </cfRule>
    <cfRule type="cellIs" dxfId="8" priority="29" operator="equal">
      <formula>"V"</formula>
    </cfRule>
    <cfRule type="cellIs" dxfId="7" priority="30" operator="equal">
      <formula>"D"</formula>
    </cfRule>
    <cfRule type="cellIs" dxfId="6" priority="31" operator="equal">
      <formula>"AF"</formula>
    </cfRule>
    <cfRule type="cellIs" dxfId="5" priority="32" operator="equal">
      <formula>"AN"</formula>
    </cfRule>
    <cfRule type="cellIs" dxfId="4" priority="33" operator="equal">
      <formula>"FALTA"</formula>
    </cfRule>
    <cfRule type="cellIs" dxfId="3" priority="34" operator="equal">
      <formula>"AD"</formula>
    </cfRule>
  </conditionalFormatting>
  <conditionalFormatting sqref="AN6:AO45">
    <cfRule type="cellIs" dxfId="1" priority="2" operator="notEqual">
      <formula>0</formula>
    </cfRule>
  </conditionalFormatting>
  <conditionalFormatting sqref="AR6:AS45">
    <cfRule type="cellIs" dxfId="0" priority="1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2025-04-02T07:19:35Z</dcterms:created>
  <dcterms:modified xsi:type="dcterms:W3CDTF">2025-04-08T20:23:06Z</dcterms:modified>
</cp:coreProperties>
</file>