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OneDrive\Documentos\Pensiones\"/>
    </mc:Choice>
  </mc:AlternateContent>
  <xr:revisionPtr revIDLastSave="0" documentId="13_ncr:1_{CB66F221-1056-48D3-AFB3-DCD9E874E9C3}" xr6:coauthVersionLast="47" xr6:coauthVersionMax="47" xr10:uidLastSave="{00000000-0000-0000-0000-000000000000}"/>
  <bookViews>
    <workbookView xWindow="-120" yWindow="-120" windowWidth="20730" windowHeight="11160" xr2:uid="{D2DFE1CF-C067-49FC-AF82-E4A8749D12C0}"/>
  </bookViews>
  <sheets>
    <sheet name="Crédito unitario" sheetId="1" r:id="rId1"/>
    <sheet name="Créditos" sheetId="3" r:id="rId2"/>
    <sheet name="Sheet1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C40" i="1"/>
  <c r="C23" i="3"/>
  <c r="C24" i="3"/>
  <c r="J17" i="3"/>
  <c r="J16" i="3"/>
  <c r="I17" i="3"/>
  <c r="I16" i="3"/>
  <c r="H17" i="3"/>
  <c r="H16" i="3"/>
  <c r="C38" i="1"/>
  <c r="C32" i="1"/>
  <c r="C30" i="1"/>
  <c r="C28" i="1"/>
  <c r="C26" i="1"/>
  <c r="C24" i="1"/>
  <c r="C22" i="1"/>
  <c r="C13" i="1"/>
  <c r="C11" i="1"/>
  <c r="C10" i="1"/>
  <c r="C25" i="3" l="1"/>
  <c r="C20" i="1"/>
  <c r="C21" i="1"/>
</calcChain>
</file>

<file path=xl/sharedStrings.xml><?xml version="1.0" encoding="utf-8"?>
<sst xmlns="http://schemas.openxmlformats.org/spreadsheetml/2006/main" count="51" uniqueCount="49">
  <si>
    <t>Consideremos un empleado de la empresa ASC la cual tiene un plan de pensiones que paga una suma total a la edad de jubilación (60 años). El beneficio corresponde a un salario mensual final por cada año de servicio</t>
  </si>
  <si>
    <t>Hipótesis financiera anual</t>
  </si>
  <si>
    <t>Por simplicidad supongamos también que no hay beneficios por fallecimiento y que no hay otras terminaciones previas a la jubilación además del fallecimiento</t>
  </si>
  <si>
    <t>Características</t>
  </si>
  <si>
    <t>Fecha de nacimiento</t>
  </si>
  <si>
    <t>Fecha de contratación</t>
  </si>
  <si>
    <t>Salario mensual actual</t>
  </si>
  <si>
    <t>Fecha de valuación</t>
  </si>
  <si>
    <t>Incremento salarial</t>
  </si>
  <si>
    <t xml:space="preserve">Tasa de descuento </t>
  </si>
  <si>
    <t>Ustedes han sido contratados para determinar el pasivo actuarial al 31 de diciembre de 2020 y cuál será el nivel de financiación sugerido para el próximo año (costo normal)</t>
  </si>
  <si>
    <t>Edad de entrada</t>
  </si>
  <si>
    <t>Edad a la fecha de valuación</t>
  </si>
  <si>
    <t>Salario final proyectado</t>
  </si>
  <si>
    <t>Años de servicios totales</t>
  </si>
  <si>
    <t>Edad de jubilación</t>
  </si>
  <si>
    <t>Beneficio proyectado</t>
  </si>
  <si>
    <t>Años de servicios a f valuación</t>
  </si>
  <si>
    <t>Beneficio devengado</t>
  </si>
  <si>
    <t>Beneficio</t>
  </si>
  <si>
    <t>Para calcular el costo normal falta considerar los valores a la fecha de valuación</t>
  </si>
  <si>
    <t>VP Beneficio devengado</t>
  </si>
  <si>
    <t>Costo normal</t>
  </si>
  <si>
    <t>Crédito unitario proyectado, ejemplo de aplicación</t>
  </si>
  <si>
    <t>Beneficio por retiro normal: 1% del salario final por cada año de servicio</t>
  </si>
  <si>
    <t>Método de Costeo: Crédito Unitario Proyectado</t>
  </si>
  <si>
    <t>Hipótesis Actuariales:</t>
  </si>
  <si>
    <t>Interés:</t>
  </si>
  <si>
    <t>Incremento Salarial por año</t>
  </si>
  <si>
    <t>Beneficio por muerte antes del retiro y despidos: Ninguno</t>
  </si>
  <si>
    <t>Edad de retiro: 65 años</t>
  </si>
  <si>
    <t>Valor de la anualidad seleccionada</t>
  </si>
  <si>
    <t>Fecha val</t>
  </si>
  <si>
    <t>Vandel</t>
  </si>
  <si>
    <t>Karisha</t>
  </si>
  <si>
    <t>Fecha nac</t>
  </si>
  <si>
    <t>Fecha contr</t>
  </si>
  <si>
    <t>Sueldo 2021</t>
  </si>
  <si>
    <t>CN_t^k</t>
  </si>
  <si>
    <t>b_t*_xj-xanx</t>
  </si>
  <si>
    <t>CN_t</t>
  </si>
  <si>
    <t>Sum(CN_t^k)</t>
  </si>
  <si>
    <t>Edad actual</t>
  </si>
  <si>
    <t>Edad proyectada</t>
  </si>
  <si>
    <t>Edad descontada</t>
  </si>
  <si>
    <t>Plan total</t>
  </si>
  <si>
    <t>Métodos individuales: el costo global se obtiene sumando los costos correspondientes a cada participante del colectivo calculados independientemente</t>
  </si>
  <si>
    <t>Métodos agregados: suponen tratamiento del colectivo de participanetes de forma conjunta agrupada mediante valores promedio</t>
  </si>
  <si>
    <t>Métodos mixtos o combinados: consisten en una combinación de los dos anteriores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</si>
</sst>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368903</xdr:colOff>
      <xdr:row>0</xdr:row>
      <xdr:rowOff>0</xdr:rowOff>
    </xdr:from>
    <xdr:to>
      <xdr:col>40</xdr:col>
      <xdr:colOff>578339</xdr:colOff>
      <xdr:row>36</xdr:row>
      <xdr:rowOff>75333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077F46-5113-422C-92F0-4F5178320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99153" y="0"/>
          <a:ext cx="13099936" cy="69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207924</xdr:colOff>
      <xdr:row>36</xdr:row>
      <xdr:rowOff>75333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DA4A69-4FE9-402B-8EF5-9BA937DC6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693333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28</xdr:col>
      <xdr:colOff>207924</xdr:colOff>
      <xdr:row>80</xdr:row>
      <xdr:rowOff>75333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DEB2C2-7E5D-4878-9665-C8323A940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8382000"/>
          <a:ext cx="13009524" cy="693333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84</xdr:row>
      <xdr:rowOff>0</xdr:rowOff>
    </xdr:from>
    <xdr:to>
      <xdr:col>34</xdr:col>
      <xdr:colOff>207924</xdr:colOff>
      <xdr:row>120</xdr:row>
      <xdr:rowOff>75333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BDBF2F8-DC15-4BCC-B576-67C3E138E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24800" y="16002000"/>
          <a:ext cx="13009524" cy="69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94AC4-8B71-4ED7-910B-6E31C977D91D}">
  <dimension ref="B2:D40"/>
  <sheetViews>
    <sheetView tabSelected="1" topLeftCell="A23" zoomScale="90" zoomScaleNormal="90" workbookViewId="0">
      <selection activeCell="D42" sqref="D42"/>
    </sheetView>
  </sheetViews>
  <sheetFormatPr defaultRowHeight="15" x14ac:dyDescent="0.25"/>
  <cols>
    <col min="2" max="2" width="30.42578125" customWidth="1"/>
    <col min="3" max="3" width="15" bestFit="1" customWidth="1"/>
    <col min="4" max="4" width="11.140625" bestFit="1" customWidth="1"/>
  </cols>
  <sheetData>
    <row r="2" spans="2:3" x14ac:dyDescent="0.25">
      <c r="B2" t="s">
        <v>0</v>
      </c>
    </row>
    <row r="4" spans="2:3" x14ac:dyDescent="0.25">
      <c r="B4" t="s">
        <v>1</v>
      </c>
      <c r="C4" s="1">
        <v>0.08</v>
      </c>
    </row>
    <row r="6" spans="2:3" x14ac:dyDescent="0.25">
      <c r="B6" t="s">
        <v>2</v>
      </c>
    </row>
    <row r="8" spans="2:3" x14ac:dyDescent="0.25">
      <c r="B8" t="s">
        <v>3</v>
      </c>
    </row>
    <row r="10" spans="2:3" x14ac:dyDescent="0.25">
      <c r="B10" t="s">
        <v>4</v>
      </c>
      <c r="C10" s="2">
        <f>+DATE(1990,6,30)</f>
        <v>33054</v>
      </c>
    </row>
    <row r="11" spans="2:3" x14ac:dyDescent="0.25">
      <c r="B11" t="s">
        <v>5</v>
      </c>
      <c r="C11" s="2">
        <f>+DATE(2012,1,30)</f>
        <v>40938</v>
      </c>
    </row>
    <row r="12" spans="2:3" x14ac:dyDescent="0.25">
      <c r="B12" t="s">
        <v>6</v>
      </c>
      <c r="C12">
        <v>5000</v>
      </c>
    </row>
    <row r="13" spans="2:3" x14ac:dyDescent="0.25">
      <c r="B13" t="s">
        <v>7</v>
      </c>
      <c r="C13" s="2">
        <f>+DATE(2020,12,31)</f>
        <v>44196</v>
      </c>
    </row>
    <row r="14" spans="2:3" x14ac:dyDescent="0.25">
      <c r="B14" t="s">
        <v>15</v>
      </c>
      <c r="C14" s="3">
        <v>60</v>
      </c>
    </row>
    <row r="15" spans="2:3" x14ac:dyDescent="0.25">
      <c r="B15" t="s">
        <v>8</v>
      </c>
      <c r="C15" s="1">
        <v>0.08</v>
      </c>
    </row>
    <row r="16" spans="2:3" x14ac:dyDescent="0.25">
      <c r="B16" t="s">
        <v>9</v>
      </c>
      <c r="C16" s="1">
        <v>0.13</v>
      </c>
    </row>
    <row r="18" spans="2:3" x14ac:dyDescent="0.25">
      <c r="B18" t="s">
        <v>10</v>
      </c>
    </row>
    <row r="20" spans="2:3" x14ac:dyDescent="0.25">
      <c r="B20" t="s">
        <v>11</v>
      </c>
      <c r="C20">
        <f>+ROUND((C11-C10)/365,0)</f>
        <v>22</v>
      </c>
    </row>
    <row r="21" spans="2:3" x14ac:dyDescent="0.25">
      <c r="B21" t="s">
        <v>12</v>
      </c>
      <c r="C21">
        <f>+ROUND((C13-C10)/365,0)</f>
        <v>31</v>
      </c>
    </row>
    <row r="22" spans="2:3" x14ac:dyDescent="0.25">
      <c r="B22" t="s">
        <v>13</v>
      </c>
      <c r="C22" s="5">
        <f>+C12*(1+C15)^(C14-C21)</f>
        <v>46586.374486451125</v>
      </c>
    </row>
    <row r="24" spans="2:3" x14ac:dyDescent="0.25">
      <c r="B24" t="s">
        <v>14</v>
      </c>
      <c r="C24">
        <f>+C14-C20</f>
        <v>38</v>
      </c>
    </row>
    <row r="26" spans="2:3" x14ac:dyDescent="0.25">
      <c r="B26" t="s">
        <v>16</v>
      </c>
      <c r="C26" s="5">
        <f>+C22*C24</f>
        <v>1770282.2304851427</v>
      </c>
    </row>
    <row r="28" spans="2:3" x14ac:dyDescent="0.25">
      <c r="B28" t="s">
        <v>17</v>
      </c>
      <c r="C28">
        <f>+C21-C20</f>
        <v>9</v>
      </c>
    </row>
    <row r="30" spans="2:3" x14ac:dyDescent="0.25">
      <c r="B30" t="s">
        <v>18</v>
      </c>
      <c r="C30" s="5">
        <f>+C28*C22</f>
        <v>419277.37037806015</v>
      </c>
    </row>
    <row r="32" spans="2:3" x14ac:dyDescent="0.25">
      <c r="B32" t="s">
        <v>19</v>
      </c>
      <c r="C32" s="5">
        <f>+C26/C24</f>
        <v>46586.374486451125</v>
      </c>
    </row>
    <row r="35" spans="2:4" x14ac:dyDescent="0.25">
      <c r="B35" t="s">
        <v>20</v>
      </c>
    </row>
    <row r="38" spans="2:4" x14ac:dyDescent="0.25">
      <c r="B38" t="s">
        <v>21</v>
      </c>
      <c r="C38" s="5">
        <f>+C30*((1+C16)^(C21-C14))</f>
        <v>12112.298407258837</v>
      </c>
      <c r="D38" s="5">
        <f>+C32*((1+C16)^(C21-C14))</f>
        <v>1345.8109341398708</v>
      </c>
    </row>
    <row r="40" spans="2:4" x14ac:dyDescent="0.25">
      <c r="B40" t="s">
        <v>22</v>
      </c>
      <c r="C40" s="5">
        <f>+C32*(1+C16)^-(C14-C21)</f>
        <v>1345.8109341398708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7A2D5-A897-4722-988A-7067FA243F5C}">
  <dimension ref="B2:J29"/>
  <sheetViews>
    <sheetView topLeftCell="A4" zoomScale="80" zoomScaleNormal="80" workbookViewId="0">
      <selection activeCell="C24" sqref="C24"/>
    </sheetView>
  </sheetViews>
  <sheetFormatPr defaultRowHeight="15" x14ac:dyDescent="0.25"/>
  <cols>
    <col min="2" max="2" width="9.140625" customWidth="1"/>
    <col min="5" max="5" width="9.5703125" bestFit="1" customWidth="1"/>
    <col min="6" max="6" width="11.140625" bestFit="1" customWidth="1"/>
    <col min="7" max="7" width="11.5703125" bestFit="1" customWidth="1"/>
    <col min="8" max="8" width="10.7109375" bestFit="1" customWidth="1"/>
    <col min="9" max="9" width="15.7109375" bestFit="1" customWidth="1"/>
    <col min="10" max="10" width="16" bestFit="1" customWidth="1"/>
  </cols>
  <sheetData>
    <row r="2" spans="2:10" x14ac:dyDescent="0.25">
      <c r="B2" t="s">
        <v>23</v>
      </c>
    </row>
    <row r="3" spans="2:10" x14ac:dyDescent="0.25">
      <c r="B3" t="s">
        <v>24</v>
      </c>
      <c r="I3" s="1">
        <v>0.01</v>
      </c>
    </row>
    <row r="4" spans="2:10" x14ac:dyDescent="0.25">
      <c r="B4" t="s">
        <v>25</v>
      </c>
    </row>
    <row r="6" spans="2:10" x14ac:dyDescent="0.25">
      <c r="B6" t="s">
        <v>26</v>
      </c>
    </row>
    <row r="8" spans="2:10" x14ac:dyDescent="0.25">
      <c r="B8" t="s">
        <v>27</v>
      </c>
      <c r="E8" s="1">
        <v>0.08</v>
      </c>
    </row>
    <row r="9" spans="2:10" x14ac:dyDescent="0.25">
      <c r="B9" t="s">
        <v>28</v>
      </c>
      <c r="E9" s="1">
        <v>0.06</v>
      </c>
    </row>
    <row r="10" spans="2:10" x14ac:dyDescent="0.25">
      <c r="B10" t="s">
        <v>29</v>
      </c>
    </row>
    <row r="11" spans="2:10" x14ac:dyDescent="0.25">
      <c r="B11" t="s">
        <v>30</v>
      </c>
      <c r="E11">
        <v>65</v>
      </c>
    </row>
    <row r="12" spans="2:10" x14ac:dyDescent="0.25">
      <c r="B12" t="s">
        <v>31</v>
      </c>
      <c r="E12">
        <v>8.33</v>
      </c>
    </row>
    <row r="13" spans="2:10" x14ac:dyDescent="0.25">
      <c r="B13" t="s">
        <v>32</v>
      </c>
      <c r="E13" s="2">
        <v>44197</v>
      </c>
    </row>
    <row r="15" spans="2:10" x14ac:dyDescent="0.25">
      <c r="E15" t="s">
        <v>35</v>
      </c>
      <c r="F15" t="s">
        <v>36</v>
      </c>
      <c r="G15" t="s">
        <v>37</v>
      </c>
      <c r="H15" t="s">
        <v>42</v>
      </c>
      <c r="I15" t="s">
        <v>43</v>
      </c>
      <c r="J15" t="s">
        <v>44</v>
      </c>
    </row>
    <row r="16" spans="2:10" x14ac:dyDescent="0.25">
      <c r="B16" t="s">
        <v>33</v>
      </c>
      <c r="E16" s="2">
        <v>22282</v>
      </c>
      <c r="F16" s="2">
        <v>44197</v>
      </c>
      <c r="G16">
        <v>72000</v>
      </c>
      <c r="H16" s="4">
        <f>+ROUND((E13-E16)/360,0)</f>
        <v>61</v>
      </c>
      <c r="I16" s="4">
        <f>+E11-H16+1</f>
        <v>5</v>
      </c>
      <c r="J16" s="4">
        <f>+E11-H16</f>
        <v>4</v>
      </c>
    </row>
    <row r="17" spans="2:10" x14ac:dyDescent="0.25">
      <c r="B17" t="s">
        <v>34</v>
      </c>
      <c r="E17" s="2">
        <v>22282</v>
      </c>
      <c r="F17" s="2">
        <v>34335</v>
      </c>
      <c r="G17">
        <v>24000</v>
      </c>
      <c r="H17" s="4">
        <f>+ROUND((E13-E16)/360,0)</f>
        <v>61</v>
      </c>
      <c r="I17" s="4">
        <f>+E11-H16+1</f>
        <v>5</v>
      </c>
      <c r="J17" s="4">
        <f>+E11-H16</f>
        <v>4</v>
      </c>
    </row>
    <row r="20" spans="2:10" x14ac:dyDescent="0.25">
      <c r="B20" t="s">
        <v>38</v>
      </c>
      <c r="C20" t="s">
        <v>39</v>
      </c>
      <c r="E20" t="s">
        <v>40</v>
      </c>
      <c r="F20" t="s">
        <v>41</v>
      </c>
    </row>
    <row r="23" spans="2:10" x14ac:dyDescent="0.25">
      <c r="B23" t="s">
        <v>33</v>
      </c>
      <c r="C23">
        <f>+PRODUCT(I3,(1+E9)^(E11-H16),G16,(1+E8)^-(E11-H16+1),E12)</f>
        <v>5153.2615042560392</v>
      </c>
    </row>
    <row r="24" spans="2:10" x14ac:dyDescent="0.25">
      <c r="B24" t="s">
        <v>34</v>
      </c>
      <c r="C24">
        <f>+PRODUCT(I3,(1+E9)^(E11-H17),G17,(1+E8)^-(E11-H16+1),E12)</f>
        <v>1717.7538347520128</v>
      </c>
    </row>
    <row r="25" spans="2:10" x14ac:dyDescent="0.25">
      <c r="B25" t="s">
        <v>45</v>
      </c>
      <c r="C25">
        <f>SUM(C23:C24)</f>
        <v>6871.0153390080523</v>
      </c>
    </row>
    <row r="27" spans="2:10" x14ac:dyDescent="0.25">
      <c r="B27" t="s">
        <v>46</v>
      </c>
    </row>
    <row r="28" spans="2:10" x14ac:dyDescent="0.25">
      <c r="B28" t="s">
        <v>47</v>
      </c>
    </row>
    <row r="29" spans="2:10" x14ac:dyDescent="0.25">
      <c r="B29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A071-07B8-4BB1-98B2-4735A95D507C}">
  <dimension ref="A1"/>
  <sheetViews>
    <sheetView topLeftCell="A68" zoomScale="90" workbookViewId="0">
      <selection activeCell="D103" sqref="D10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Crédito unitario</vt:lpstr>
      <vt:lpstr>Créditos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Molina Aguilar</dc:creator>
  <cp:lastModifiedBy>Kevin Molina Aguilar</cp:lastModifiedBy>
  <dcterms:created xsi:type="dcterms:W3CDTF">2021-05-20T01:56:24Z</dcterms:created>
  <dcterms:modified xsi:type="dcterms:W3CDTF">2021-06-16T22:10:47Z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0ddbeaa2-639b-49ab-b3d3-4962f6f9129c</vt:lpwstr>
  </property>
</Properties>
</file>