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 Redoublage A1\Projet conception Réseau\"/>
    </mc:Choice>
  </mc:AlternateContent>
  <xr:revisionPtr revIDLastSave="0" documentId="13_ncr:1_{7896D5D7-50A4-4EB5-90FB-43B91EE0DC24}" xr6:coauthVersionLast="40" xr6:coauthVersionMax="40" xr10:uidLastSave="{00000000-0000-0000-0000-000000000000}"/>
  <bookViews>
    <workbookView xWindow="0" yWindow="0" windowWidth="28800" windowHeight="12216" xr2:uid="{B6B5F5FC-182F-49B5-86E0-77CBCF94F75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7" i="1" l="1"/>
  <c r="C83" i="1" l="1"/>
  <c r="E61" i="1" l="1"/>
  <c r="D50" i="1"/>
  <c r="D49" i="1"/>
  <c r="D52" i="1"/>
  <c r="D51" i="1"/>
  <c r="D43" i="1"/>
  <c r="D42" i="1"/>
  <c r="D44" i="1"/>
  <c r="D70" i="1"/>
  <c r="D20" i="1"/>
  <c r="D21" i="1"/>
  <c r="D22" i="1"/>
  <c r="D23" i="1"/>
  <c r="D24" i="1"/>
  <c r="D25" i="1"/>
  <c r="D26" i="1"/>
  <c r="D27" i="1"/>
  <c r="D30" i="1"/>
  <c r="D29" i="1"/>
  <c r="D28" i="1"/>
  <c r="D31" i="1"/>
  <c r="D45" i="1" l="1"/>
  <c r="D53" i="1"/>
  <c r="D19" i="1"/>
  <c r="J13" i="1" l="1"/>
  <c r="I12" i="1"/>
  <c r="H11" i="1"/>
  <c r="G10" i="1"/>
  <c r="F9" i="1"/>
  <c r="E8" i="1"/>
  <c r="D7" i="1"/>
  <c r="E73" i="1" l="1"/>
  <c r="E76" i="1" s="1"/>
  <c r="D32" i="1"/>
  <c r="D33" i="1" s="1"/>
  <c r="D69" i="1" l="1"/>
  <c r="B89" i="1" l="1"/>
  <c r="C6" i="1"/>
  <c r="J14" i="1" s="1"/>
  <c r="B36" i="1" l="1"/>
  <c r="B64" i="1" s="1"/>
  <c r="B91" i="1" s="1"/>
</calcChain>
</file>

<file path=xl/sharedStrings.xml><?xml version="1.0" encoding="utf-8"?>
<sst xmlns="http://schemas.openxmlformats.org/spreadsheetml/2006/main" count="102" uniqueCount="85">
  <si>
    <t>Total</t>
  </si>
  <si>
    <t xml:space="preserve">Serveur </t>
  </si>
  <si>
    <t>10m</t>
  </si>
  <si>
    <t>15m</t>
  </si>
  <si>
    <t>20m</t>
  </si>
  <si>
    <t>25m</t>
  </si>
  <si>
    <t>30m</t>
  </si>
  <si>
    <t>RJ-45</t>
  </si>
  <si>
    <t>Prix du 30m à l'unité</t>
  </si>
  <si>
    <t>Prix du 20m à l'unité</t>
  </si>
  <si>
    <t>Prix du 10m à l'unité</t>
  </si>
  <si>
    <t>TOTAL</t>
  </si>
  <si>
    <t>Matériel</t>
  </si>
  <si>
    <t>Points d'accès Wi-Fi</t>
  </si>
  <si>
    <t>Armoire à switches</t>
  </si>
  <si>
    <t>Multiprises</t>
  </si>
  <si>
    <t>T-Shirts du staff</t>
  </si>
  <si>
    <t>Quantité</t>
  </si>
  <si>
    <t>Prix à l'unité</t>
  </si>
  <si>
    <t>5m</t>
  </si>
  <si>
    <t>Coût de tout le matériel nécessaire (y compris le câblage)</t>
  </si>
  <si>
    <t>TOTAL DES DÉPENSES</t>
  </si>
  <si>
    <t>Recettes</t>
  </si>
  <si>
    <t>Tarif d'entrée pour un joueur</t>
  </si>
  <si>
    <t>Tarif d'entrée pour un visiteur</t>
  </si>
  <si>
    <t>Stands</t>
  </si>
  <si>
    <t>Taille (m²)</t>
  </si>
  <si>
    <t>Prix du m²</t>
  </si>
  <si>
    <t>Quantité estimée</t>
  </si>
  <si>
    <t>Prix</t>
  </si>
  <si>
    <t>TOTAL DES RECETTES</t>
  </si>
  <si>
    <t>Primes des gagnants</t>
  </si>
  <si>
    <t>Prix du 1 m à l'unité</t>
  </si>
  <si>
    <t>Prix du 5m à l'unité</t>
  </si>
  <si>
    <t>Prix du 70m à l'unité</t>
  </si>
  <si>
    <t>Prix du 25m à l'unité</t>
  </si>
  <si>
    <t>Prix du 15m à l'unité</t>
  </si>
  <si>
    <t>70m</t>
  </si>
  <si>
    <t>1m</t>
  </si>
  <si>
    <t>Armoire électrique 630A</t>
  </si>
  <si>
    <t>Armoire électrique 400A</t>
  </si>
  <si>
    <t>Goulotte de câble 2m</t>
  </si>
  <si>
    <t>Wii U</t>
  </si>
  <si>
    <t>Xbox One S</t>
  </si>
  <si>
    <t>Borne d'arcade</t>
  </si>
  <si>
    <t>PS4 Slim</t>
  </si>
  <si>
    <t>Sponsoring OMEN/ ROG/ RIOT Game</t>
  </si>
  <si>
    <t>Location des locaux</t>
  </si>
  <si>
    <t>Invités</t>
  </si>
  <si>
    <t>Prime</t>
  </si>
  <si>
    <t>Logement</t>
  </si>
  <si>
    <t>Repas</t>
  </si>
  <si>
    <t>Sécurité</t>
  </si>
  <si>
    <t>Ingénieur son</t>
  </si>
  <si>
    <t>Ingénieur lumière</t>
  </si>
  <si>
    <t>Main d'œuvre</t>
  </si>
  <si>
    <t>Personnels ( Sur les 2 jours)</t>
  </si>
  <si>
    <t>Location électricité</t>
  </si>
  <si>
    <t>Location de la connexion internet</t>
  </si>
  <si>
    <t>Location</t>
  </si>
  <si>
    <t xml:space="preserve">Affichage publicitaire / logo </t>
  </si>
  <si>
    <t>Horaires</t>
  </si>
  <si>
    <t xml:space="preserve">Samedi </t>
  </si>
  <si>
    <t>Logo</t>
  </si>
  <si>
    <t>Samedi-Dimanche</t>
  </si>
  <si>
    <t>GAIN TOTAL</t>
  </si>
  <si>
    <t>https://www.ldlc.com/fiche/PB00228515.html</t>
  </si>
  <si>
    <t>Switch 8 ports</t>
  </si>
  <si>
    <t>Switch 48 ports</t>
  </si>
  <si>
    <t>https://www.ldlc.com/fiche/PB00207023.html</t>
  </si>
  <si>
    <t xml:space="preserve">https://www.ldlc.com/fiche/PB00237657.html </t>
  </si>
  <si>
    <t>https://www.cdiscount.com/informatique/composants-informatiques/rack-mural-19-capacite-12u-largeur-600mm-prof/f-1071311-kim3700685408241.html#mpos=18|mp</t>
  </si>
  <si>
    <t xml:space="preserve">http://www.gl-events-energie.com/armoire-electrique-630a.html </t>
  </si>
  <si>
    <t xml:space="preserve">http://www.gl-events-energie.com/armoire-electrique-400a.html </t>
  </si>
  <si>
    <t xml:space="preserve">https://fr.rs-online.com/web/p/products/6766721/?grossPrice=Y&amp;cm_mmc=FR-PLA-DS3A-_-google-_-PLA_FR_FR_Cordons_Et_Fils-_-Conduits_And_Cha%C3%AEnes_Porte-C%C3%A2bles_Et_Chemins_De_C%C3%A2bles%7CGoulottes_Et_Cha%C3%AEnes_Porte-C%C3%A2bles-_-PRODUCT_GROUP&amp;matchtype=&amp;pla-483863088460&amp;gclid=CjwKCAiA9efgBRAYEiwAUT-jtJNqD0oiFmEcZ32L0J7ic8PlmXaM6_CMubye8kklYgiCDdusmryyLhoCNRMQAvD_BwE&amp;gclsrc=aw.ds  </t>
  </si>
  <si>
    <t xml:space="preserve">https://www.reseaudirect.com/pro/netkea-cordon-rj45-blinde-categorie-6a-sstp-ecran-et-tresse-lsoh-070-m-jaune-assemble-sur-mesure-longueur-70-metres.html </t>
  </si>
  <si>
    <t xml:space="preserve">https://www.materiel.net/produit/201703100127.html </t>
  </si>
  <si>
    <t xml:space="preserve">https://www.cdiscount.com/informatique/composants-informatiques/vshop-r-cable-rj45-cat6-blinde-25m/f-107130602-vsh3664674070997.html#mpos=1|mp|tg </t>
  </si>
  <si>
    <t xml:space="preserve">https://www.amazon.fr/Dexlan-Cordon-reseau-patch-RJ45/dp/B002QWBJGO </t>
  </si>
  <si>
    <t xml:space="preserve">https://www.cdiscount.com/informatique/composants-informatiques/vshop-r-cable-reseau-cat6-sstp-rj45-etherne/f-107130602-vsh3664674070850.html#mpos=1|mp </t>
  </si>
  <si>
    <t xml:space="preserve">https://www.amazon.fr/Connectland-C%C3%A2ble-RJ45-Droit-blind%C3%A9/dp/B001B0R8NA </t>
  </si>
  <si>
    <t xml:space="preserve">https://www.cdiscount.com/informatique/composants-informatiques/vshop-r-cable-reseau-ethernet-rj45-sstp-cat-6-b/f-107130602-vsh3664674070683.html#mpos=3|mp </t>
  </si>
  <si>
    <t xml:space="preserve">https://www.fnac.com/mp21344607/CABLING-Cable-Ethernet-RJ45-SSTP-Cat6-blinde-1M/w-4 </t>
  </si>
  <si>
    <t>11h - 11h10</t>
  </si>
  <si>
    <t>13h - 13h30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</si>
</sst>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  <numFmt numFmtId="165" formatCode="#,##0.00\ &quot;€&quot;"/>
    <numFmt numFmtId="166" formatCode="#,##0_ ;[Red]\-#,##0\ "/>
    <numFmt numFmtId="167" formatCode="_-* #,##0.000\ [$€-40C]_-;\-* #,##0.000\ [$€-40C]_-;_-* &quot;-&quot;??\ [$€-40C]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5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05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61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0" fillId="0" borderId="0" xfId="0" applyNumberFormat="1"/>
    <xf numFmtId="164" fontId="2" fillId="0" borderId="0" xfId="2" applyNumberFormat="1" applyAlignment="1"/>
    <xf numFmtId="164" fontId="0" fillId="0" borderId="0" xfId="0" applyNumberFormat="1" applyAlignment="1"/>
    <xf numFmtId="44" fontId="0" fillId="0" borderId="1" xfId="1" applyFont="1" applyBorder="1"/>
    <xf numFmtId="0" fontId="0" fillId="0" borderId="1" xfId="0" applyBorder="1"/>
    <xf numFmtId="164" fontId="0" fillId="0" borderId="1" xfId="0" applyNumberFormat="1" applyFill="1" applyBorder="1"/>
    <xf numFmtId="44" fontId="0" fillId="0" borderId="1" xfId="1" applyFont="1" applyFill="1" applyBorder="1"/>
    <xf numFmtId="0" fontId="2" fillId="0" borderId="0" xfId="2" applyFill="1" applyBorder="1" applyAlignment="1"/>
    <xf numFmtId="0" fontId="0" fillId="0" borderId="0" xfId="0" applyFill="1" applyBorder="1"/>
    <xf numFmtId="0" fontId="0" fillId="0" borderId="1" xfId="0" applyFill="1" applyBorder="1"/>
    <xf numFmtId="0" fontId="0" fillId="0" borderId="1" xfId="0" applyNumberFormat="1" applyFill="1" applyBorder="1"/>
    <xf numFmtId="0" fontId="0" fillId="0" borderId="0" xfId="0" applyNumberFormat="1" applyFill="1" applyBorder="1"/>
    <xf numFmtId="164" fontId="0" fillId="0" borderId="0" xfId="0" applyNumberFormat="1" applyFill="1" applyBorder="1" applyAlignment="1"/>
    <xf numFmtId="164" fontId="2" fillId="0" borderId="0" xfId="2" applyNumberFormat="1" applyFill="1" applyBorder="1" applyAlignment="1"/>
    <xf numFmtId="164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0" fillId="0" borderId="1" xfId="0" applyNumberForma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/>
    <xf numFmtId="0" fontId="0" fillId="0" borderId="0" xfId="1" applyNumberFormat="1" applyFont="1" applyFill="1" applyBorder="1"/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Protection="1">
      <protection hidden="1"/>
    </xf>
    <xf numFmtId="44" fontId="0" fillId="0" borderId="0" xfId="1" applyFont="1" applyFill="1" applyBorder="1"/>
    <xf numFmtId="44" fontId="0" fillId="0" borderId="0" xfId="0" applyNumberFormat="1" applyFill="1" applyBorder="1"/>
    <xf numFmtId="164" fontId="0" fillId="0" borderId="0" xfId="0" applyNumberFormat="1" applyFill="1" applyBorder="1" applyAlignment="1">
      <alignment vertical="center"/>
    </xf>
    <xf numFmtId="164" fontId="0" fillId="0" borderId="1" xfId="0" applyNumberFormat="1" applyFill="1" applyBorder="1" applyAlignment="1">
      <alignment horizontal="right"/>
    </xf>
    <xf numFmtId="164" fontId="0" fillId="0" borderId="2" xfId="0" applyNumberFormat="1" applyFill="1" applyBorder="1" applyAlignment="1" applyProtection="1">
      <alignment horizontal="right"/>
      <protection hidden="1"/>
    </xf>
    <xf numFmtId="164" fontId="0" fillId="2" borderId="1" xfId="0" applyNumberFormat="1" applyFill="1" applyBorder="1"/>
    <xf numFmtId="44" fontId="0" fillId="2" borderId="1" xfId="0" applyNumberFormat="1" applyFill="1" applyBorder="1"/>
    <xf numFmtId="164" fontId="5" fillId="0" borderId="0" xfId="2" applyNumberFormat="1" applyFont="1" applyFill="1" applyBorder="1" applyAlignment="1"/>
    <xf numFmtId="0" fontId="0" fillId="0" borderId="0" xfId="1" applyNumberFormat="1" applyFont="1" applyFill="1" applyBorder="1" applyAlignment="1"/>
    <xf numFmtId="0" fontId="0" fillId="0" borderId="9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10" xfId="1" applyNumberFormat="1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Border="1"/>
    <xf numFmtId="0" fontId="0" fillId="0" borderId="13" xfId="0" applyNumberFormat="1" applyFill="1" applyBorder="1" applyAlignment="1">
      <alignment horizontal="center"/>
    </xf>
    <xf numFmtId="0" fontId="0" fillId="0" borderId="14" xfId="0" applyNumberFormat="1" applyBorder="1"/>
    <xf numFmtId="44" fontId="0" fillId="0" borderId="17" xfId="1" applyFont="1" applyFill="1" applyBorder="1" applyAlignment="1">
      <alignment horizontal="right"/>
    </xf>
    <xf numFmtId="0" fontId="0" fillId="0" borderId="18" xfId="0" applyNumberFormat="1" applyFill="1" applyBorder="1"/>
    <xf numFmtId="164" fontId="0" fillId="0" borderId="18" xfId="0" applyNumberFormat="1" applyFill="1" applyBorder="1"/>
    <xf numFmtId="44" fontId="0" fillId="0" borderId="0" xfId="1" applyFont="1" applyBorder="1"/>
    <xf numFmtId="0" fontId="2" fillId="0" borderId="0" xfId="2" applyNumberFormat="1" applyBorder="1" applyAlignment="1">
      <alignment horizontal="center"/>
    </xf>
    <xf numFmtId="0" fontId="2" fillId="0" borderId="0" xfId="2" applyNumberFormat="1" applyFill="1" applyBorder="1" applyAlignment="1"/>
    <xf numFmtId="44" fontId="0" fillId="0" borderId="17" xfId="1" applyFont="1" applyFill="1" applyBorder="1"/>
    <xf numFmtId="164" fontId="3" fillId="0" borderId="0" xfId="2" applyNumberFormat="1" applyFont="1" applyFill="1" applyBorder="1" applyAlignment="1"/>
    <xf numFmtId="164" fontId="3" fillId="0" borderId="0" xfId="2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wrapText="1"/>
    </xf>
    <xf numFmtId="0" fontId="0" fillId="0" borderId="0" xfId="0" applyFill="1" applyBorder="1" applyAlignment="1"/>
    <xf numFmtId="0" fontId="5" fillId="0" borderId="0" xfId="2" applyFont="1" applyFill="1" applyBorder="1" applyAlignment="1"/>
    <xf numFmtId="0" fontId="6" fillId="0" borderId="0" xfId="0" applyFont="1" applyFill="1" applyBorder="1" applyAlignment="1"/>
    <xf numFmtId="0" fontId="0" fillId="0" borderId="9" xfId="0" applyBorder="1"/>
    <xf numFmtId="0" fontId="0" fillId="0" borderId="20" xfId="0" applyNumberFormat="1" applyBorder="1"/>
    <xf numFmtId="164" fontId="0" fillId="0" borderId="15" xfId="0" applyNumberFormat="1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16" xfId="0" applyFill="1" applyBorder="1" applyAlignment="1">
      <alignment horizontal="right" vertical="center"/>
    </xf>
    <xf numFmtId="0" fontId="0" fillId="0" borderId="17" xfId="1" applyNumberFormat="1" applyFont="1" applyFill="1" applyBorder="1" applyAlignment="1">
      <alignment horizontal="center"/>
    </xf>
    <xf numFmtId="164" fontId="0" fillId="2" borderId="13" xfId="0" applyNumberFormat="1" applyFill="1" applyBorder="1" applyAlignment="1">
      <alignment wrapText="1"/>
    </xf>
    <xf numFmtId="164" fontId="0" fillId="2" borderId="13" xfId="0" applyNumberFormat="1" applyFill="1" applyBorder="1"/>
    <xf numFmtId="44" fontId="0" fillId="2" borderId="13" xfId="0" applyNumberFormat="1" applyFill="1" applyBorder="1"/>
    <xf numFmtId="164" fontId="0" fillId="2" borderId="8" xfId="0" applyNumberFormat="1" applyFill="1" applyBorder="1"/>
    <xf numFmtId="164" fontId="4" fillId="2" borderId="6" xfId="0" applyNumberFormat="1" applyFont="1" applyFill="1" applyBorder="1"/>
    <xf numFmtId="0" fontId="8" fillId="0" borderId="1" xfId="0" applyNumberFormat="1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0" fontId="8" fillId="0" borderId="13" xfId="0" applyNumberFormat="1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right" vertical="center"/>
    </xf>
    <xf numFmtId="164" fontId="0" fillId="0" borderId="15" xfId="0" applyNumberFormat="1" applyFill="1" applyBorder="1" applyAlignment="1" applyProtection="1">
      <alignment horizontal="right" vertical="center"/>
      <protection hidden="1"/>
    </xf>
    <xf numFmtId="0" fontId="0" fillId="2" borderId="4" xfId="0" applyFill="1" applyBorder="1"/>
    <xf numFmtId="0" fontId="4" fillId="2" borderId="4" xfId="0" applyFont="1" applyFill="1" applyBorder="1"/>
    <xf numFmtId="44" fontId="4" fillId="2" borderId="5" xfId="0" applyNumberFormat="1" applyFont="1" applyFill="1" applyBorder="1"/>
    <xf numFmtId="164" fontId="0" fillId="0" borderId="0" xfId="0" applyNumberFormat="1" applyFill="1"/>
    <xf numFmtId="0" fontId="7" fillId="3" borderId="4" xfId="0" applyFont="1" applyFill="1" applyBorder="1"/>
    <xf numFmtId="44" fontId="7" fillId="3" borderId="5" xfId="0" applyNumberFormat="1" applyFont="1" applyFill="1" applyBorder="1"/>
    <xf numFmtId="6" fontId="0" fillId="0" borderId="0" xfId="0" applyNumberFormat="1" applyFill="1" applyBorder="1"/>
    <xf numFmtId="6" fontId="0" fillId="0" borderId="1" xfId="0" applyNumberFormat="1" applyBorder="1"/>
    <xf numFmtId="0" fontId="8" fillId="0" borderId="1" xfId="0" applyFont="1" applyFill="1" applyBorder="1"/>
    <xf numFmtId="6" fontId="0" fillId="2" borderId="5" xfId="0" applyNumberFormat="1" applyFill="1" applyBorder="1"/>
    <xf numFmtId="6" fontId="0" fillId="2" borderId="7" xfId="0" applyNumberFormat="1" applyFill="1" applyBorder="1"/>
    <xf numFmtId="6" fontId="0" fillId="2" borderId="6" xfId="0" applyNumberFormat="1" applyFill="1" applyBorder="1"/>
    <xf numFmtId="0" fontId="0" fillId="0" borderId="10" xfId="0" applyBorder="1"/>
    <xf numFmtId="6" fontId="0" fillId="0" borderId="10" xfId="0" applyNumberFormat="1" applyBorder="1"/>
    <xf numFmtId="0" fontId="0" fillId="0" borderId="7" xfId="0" applyFill="1" applyBorder="1"/>
    <xf numFmtId="0" fontId="8" fillId="0" borderId="17" xfId="0" applyFont="1" applyFill="1" applyBorder="1"/>
    <xf numFmtId="0" fontId="0" fillId="0" borderId="17" xfId="0" applyFill="1" applyBorder="1"/>
    <xf numFmtId="0" fontId="0" fillId="0" borderId="6" xfId="0" applyFill="1" applyBorder="1"/>
    <xf numFmtId="0" fontId="0" fillId="0" borderId="11" xfId="0" applyBorder="1" applyAlignment="1">
      <alignment horizontal="center"/>
    </xf>
    <xf numFmtId="0" fontId="0" fillId="0" borderId="13" xfId="0" applyFill="1" applyBorder="1"/>
    <xf numFmtId="0" fontId="8" fillId="0" borderId="1" xfId="0" applyFont="1" applyBorder="1" applyAlignment="1">
      <alignment horizontal="center" vertical="center"/>
    </xf>
    <xf numFmtId="0" fontId="8" fillId="0" borderId="13" xfId="0" applyNumberFormat="1" applyFont="1" applyBorder="1" applyAlignment="1">
      <alignment horizontal="center" vertical="center"/>
    </xf>
    <xf numFmtId="44" fontId="0" fillId="0" borderId="15" xfId="1" applyFont="1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/>
    <xf numFmtId="6" fontId="0" fillId="0" borderId="17" xfId="0" applyNumberFormat="1" applyBorder="1"/>
    <xf numFmtId="165" fontId="0" fillId="0" borderId="13" xfId="0" applyNumberFormat="1" applyBorder="1"/>
    <xf numFmtId="165" fontId="0" fillId="0" borderId="8" xfId="0" applyNumberFormat="1" applyBorder="1"/>
    <xf numFmtId="0" fontId="0" fillId="0" borderId="0" xfId="0" applyFill="1"/>
    <xf numFmtId="0" fontId="8" fillId="0" borderId="1" xfId="0" applyFont="1" applyFill="1" applyBorder="1" applyAlignment="1">
      <alignment horizontal="center" vertical="center"/>
    </xf>
    <xf numFmtId="166" fontId="0" fillId="0" borderId="3" xfId="0" applyNumberFormat="1" applyFill="1" applyBorder="1"/>
    <xf numFmtId="0" fontId="0" fillId="0" borderId="9" xfId="0" applyFill="1" applyBorder="1"/>
    <xf numFmtId="0" fontId="0" fillId="0" borderId="20" xfId="0" applyFill="1" applyBorder="1"/>
    <xf numFmtId="0" fontId="8" fillId="0" borderId="13" xfId="0" applyFont="1" applyFill="1" applyBorder="1" applyAlignment="1">
      <alignment horizontal="center" vertical="center"/>
    </xf>
    <xf numFmtId="6" fontId="0" fillId="0" borderId="21" xfId="0" applyNumberFormat="1" applyFill="1" applyBorder="1"/>
    <xf numFmtId="44" fontId="0" fillId="0" borderId="0" xfId="0" applyNumberFormat="1" applyFill="1"/>
    <xf numFmtId="0" fontId="7" fillId="4" borderId="4" xfId="0" applyFont="1" applyFill="1" applyBorder="1"/>
    <xf numFmtId="44" fontId="7" fillId="4" borderId="5" xfId="0" applyNumberFormat="1" applyFont="1" applyFill="1" applyBorder="1"/>
    <xf numFmtId="44" fontId="0" fillId="0" borderId="1" xfId="1" applyFont="1" applyFill="1" applyBorder="1" applyAlignment="1">
      <alignment horizontal="left"/>
    </xf>
    <xf numFmtId="164" fontId="9" fillId="0" borderId="0" xfId="0" applyNumberFormat="1" applyFont="1" applyFill="1" applyBorder="1"/>
    <xf numFmtId="44" fontId="0" fillId="0" borderId="18" xfId="0" applyNumberFormat="1" applyFill="1" applyBorder="1"/>
    <xf numFmtId="0" fontId="0" fillId="0" borderId="22" xfId="0" applyNumberFormat="1" applyFill="1" applyBorder="1" applyAlignment="1">
      <alignment horizontal="center"/>
    </xf>
    <xf numFmtId="167" fontId="4" fillId="2" borderId="23" xfId="0" applyNumberFormat="1" applyFont="1" applyFill="1" applyBorder="1"/>
    <xf numFmtId="0" fontId="0" fillId="0" borderId="2" xfId="0" applyNumberFormat="1" applyFill="1" applyBorder="1" applyAlignment="1">
      <alignment horizontal="center"/>
    </xf>
    <xf numFmtId="167" fontId="0" fillId="2" borderId="1" xfId="0" applyNumberFormat="1" applyFill="1" applyBorder="1"/>
    <xf numFmtId="164" fontId="1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Font="1" applyFill="1" applyBorder="1" applyAlignment="1">
      <alignment horizontal="center"/>
    </xf>
    <xf numFmtId="164" fontId="0" fillId="2" borderId="13" xfId="0" applyNumberFormat="1" applyFont="1" applyFill="1" applyBorder="1" applyAlignment="1">
      <alignment horizontal="center"/>
    </xf>
    <xf numFmtId="0" fontId="0" fillId="0" borderId="25" xfId="0" applyNumberFormat="1" applyBorder="1"/>
    <xf numFmtId="164" fontId="0" fillId="0" borderId="26" xfId="0" applyNumberFormat="1" applyFill="1" applyBorder="1"/>
    <xf numFmtId="164" fontId="9" fillId="0" borderId="26" xfId="0" applyNumberFormat="1" applyFont="1" applyFill="1" applyBorder="1"/>
    <xf numFmtId="164" fontId="0" fillId="0" borderId="24" xfId="0" applyNumberFormat="1" applyFill="1" applyBorder="1"/>
    <xf numFmtId="0" fontId="0" fillId="0" borderId="29" xfId="0" applyNumberFormat="1" applyFill="1" applyBorder="1"/>
    <xf numFmtId="164" fontId="4" fillId="0" borderId="0" xfId="0" applyNumberFormat="1" applyFont="1" applyFill="1" applyBorder="1"/>
    <xf numFmtId="164" fontId="4" fillId="0" borderId="0" xfId="1" applyNumberFormat="1" applyFont="1" applyFill="1" applyBorder="1"/>
    <xf numFmtId="164" fontId="4" fillId="2" borderId="30" xfId="0" applyNumberFormat="1" applyFont="1" applyFill="1" applyBorder="1"/>
    <xf numFmtId="164" fontId="4" fillId="2" borderId="30" xfId="1" applyNumberFormat="1" applyFont="1" applyFill="1" applyBorder="1"/>
    <xf numFmtId="0" fontId="8" fillId="0" borderId="31" xfId="0" applyNumberFormat="1" applyFont="1" applyBorder="1" applyAlignment="1">
      <alignment horizontal="center" vertical="center"/>
    </xf>
    <xf numFmtId="0" fontId="0" fillId="0" borderId="30" xfId="0" applyNumberFormat="1" applyBorder="1"/>
    <xf numFmtId="0" fontId="8" fillId="0" borderId="24" xfId="0" applyFont="1" applyBorder="1" applyAlignment="1">
      <alignment horizontal="center" vertical="center"/>
    </xf>
    <xf numFmtId="0" fontId="0" fillId="0" borderId="30" xfId="0" applyBorder="1"/>
    <xf numFmtId="0" fontId="0" fillId="0" borderId="32" xfId="0" applyBorder="1" applyAlignment="1">
      <alignment horizontal="right"/>
    </xf>
    <xf numFmtId="6" fontId="0" fillId="0" borderId="33" xfId="0" applyNumberFormat="1" applyBorder="1"/>
    <xf numFmtId="0" fontId="0" fillId="0" borderId="33" xfId="0" applyBorder="1"/>
    <xf numFmtId="0" fontId="0" fillId="0" borderId="1" xfId="0" applyBorder="1" applyAlignment="1">
      <alignment horizontal="right"/>
    </xf>
    <xf numFmtId="165" fontId="0" fillId="0" borderId="34" xfId="0" applyNumberFormat="1" applyBorder="1"/>
    <xf numFmtId="165" fontId="0" fillId="0" borderId="1" xfId="0" applyNumberFormat="1" applyBorder="1"/>
    <xf numFmtId="0" fontId="0" fillId="0" borderId="0" xfId="0" applyFill="1" applyBorder="1" applyAlignment="1">
      <alignment horizontal="left"/>
    </xf>
    <xf numFmtId="44" fontId="0" fillId="0" borderId="0" xfId="1" applyFont="1" applyFill="1" applyBorder="1" applyAlignment="1">
      <alignment horizontal="left"/>
    </xf>
    <xf numFmtId="0" fontId="0" fillId="0" borderId="4" xfId="0" applyBorder="1"/>
    <xf numFmtId="164" fontId="4" fillId="0" borderId="35" xfId="0" applyNumberFormat="1" applyFont="1" applyFill="1" applyBorder="1"/>
    <xf numFmtId="164" fontId="4" fillId="0" borderId="35" xfId="1" applyNumberFormat="1" applyFont="1" applyFill="1" applyBorder="1"/>
    <xf numFmtId="0" fontId="0" fillId="0" borderId="5" xfId="0" applyBorder="1"/>
    <xf numFmtId="44" fontId="0" fillId="0" borderId="24" xfId="1" applyFont="1" applyFill="1" applyBorder="1"/>
    <xf numFmtId="0" fontId="0" fillId="0" borderId="1" xfId="0" applyFont="1" applyFill="1" applyBorder="1" applyAlignment="1">
      <alignment horizontal="left" vertical="center" wrapText="1"/>
    </xf>
    <xf numFmtId="0" fontId="2" fillId="0" borderId="0" xfId="2"/>
    <xf numFmtId="164" fontId="7" fillId="0" borderId="19" xfId="0" applyNumberFormat="1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0" fontId="0" fillId="0" borderId="28" xfId="0" applyFill="1" applyBorder="1" applyAlignment="1">
      <alignment horizontal="left"/>
    </xf>
    <xf numFmtId="0" fontId="7" fillId="0" borderId="1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</cellXfs>
  <cellStyles count="3">
    <cellStyle name="Lien hypertexte" xfId="2" builtinId="8"/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rs-online.com/web/p/products/6766721/?grossPrice=Y&amp;cm_mmc=FR-PLA-DS3A-_-google-_-PLA_FR_FR_Cordons_Et_Fils-_-Conduits_And_Cha%C3%AEnes_Porte-C%C3%A2bles_Et_Chemins_De_C%C3%A2bles%7CGoulottes_Et_Cha%C3%AEnes_Porte-C%C3%A2bles-_-PRODUCT_GROUP&amp;matchtype=&amp;pla-483863088460&amp;gclid=CjwKCAiA9efgBRAYEiwAUT-jtJNqD0oiFmEcZ32L0J7ic8PlmXaM6_CMubye8kklYgiCDdusmryyLhoCNRMQAvD_BwE&amp;gclsrc=aw.ds" TargetMode="External"/><Relationship Id="rId13" Type="http://schemas.openxmlformats.org/officeDocument/2006/relationships/hyperlink" Target="https://www.cdiscount.com/informatique/composants-informatiques/vshop-r-cable-reseau-cat6-sstp-rj45-etherne/f-107130602-vsh3664674070850.html" TargetMode="External"/><Relationship Id="rId3" Type="http://schemas.openxmlformats.org/officeDocument/2006/relationships/hyperlink" Target="https://www.ldlc.com/fiche/PB00207023.html" TargetMode="External"/><Relationship Id="rId7" Type="http://schemas.openxmlformats.org/officeDocument/2006/relationships/hyperlink" Target="http://www.gl-events-energie.com/armoire-electrique-400a.html" TargetMode="External"/><Relationship Id="rId12" Type="http://schemas.openxmlformats.org/officeDocument/2006/relationships/hyperlink" Target="https://www.amazon.fr/Dexlan-Cordon-reseau-patch-RJ45/dp/B002QWBJGO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ldlc.com/fiche/PB00228515.html" TargetMode="External"/><Relationship Id="rId16" Type="http://schemas.openxmlformats.org/officeDocument/2006/relationships/hyperlink" Target="https://www.fnac.com/mp21344607/CABLING-Cable-Ethernet-RJ45-SSTP-Cat6-blinde-1M/w-4" TargetMode="External"/><Relationship Id="rId1" Type="http://schemas.openxmlformats.org/officeDocument/2006/relationships/hyperlink" Target="https://www.ldlc.com/fiche/PB00109453.html" TargetMode="External"/><Relationship Id="rId6" Type="http://schemas.openxmlformats.org/officeDocument/2006/relationships/hyperlink" Target="http://www.gl-events-energie.com/armoire-electrique-630a.html" TargetMode="External"/><Relationship Id="rId11" Type="http://schemas.openxmlformats.org/officeDocument/2006/relationships/hyperlink" Target="https://www.cdiscount.com/informatique/composants-informatiques/vshop-r-cable-rj45-cat6-blinde-25m/f-107130602-vsh3664674070997.html" TargetMode="External"/><Relationship Id="rId5" Type="http://schemas.openxmlformats.org/officeDocument/2006/relationships/hyperlink" Target="https://www.cdiscount.com/informatique/composants-informatiques/rack-mural-19-capacite-12u-largeur-600mm-prof/f-1071311-kim3700685408241.html" TargetMode="External"/><Relationship Id="rId15" Type="http://schemas.openxmlformats.org/officeDocument/2006/relationships/hyperlink" Target="https://www.cdiscount.com/informatique/composants-informatiques/vshop-r-cable-reseau-ethernet-rj45-sstp-cat-6-b/f-107130602-vsh3664674070683.html" TargetMode="External"/><Relationship Id="rId10" Type="http://schemas.openxmlformats.org/officeDocument/2006/relationships/hyperlink" Target="https://www.materiel.net/produit/201703100127.html" TargetMode="External"/><Relationship Id="rId4" Type="http://schemas.openxmlformats.org/officeDocument/2006/relationships/hyperlink" Target="https://www.ldlc.com/fiche/PB00237657.html" TargetMode="External"/><Relationship Id="rId9" Type="http://schemas.openxmlformats.org/officeDocument/2006/relationships/hyperlink" Target="https://www.reseaudirect.com/pro/netkea-cordon-rj45-blinde-categorie-6a-sstp-ecran-et-tresse-lsoh-070-m-jaune-assemble-sur-mesure-longueur-70-metres.html" TargetMode="External"/><Relationship Id="rId14" Type="http://schemas.openxmlformats.org/officeDocument/2006/relationships/hyperlink" Target="https://www.amazon.fr/Connectland-C%C3%A2ble-RJ45-Droit-blind%C3%A9/dp/B001B0R8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1E9AE-5A09-4350-B9B5-A16466BC593C}">
  <dimension ref="A1:Z123"/>
  <sheetViews>
    <sheetView tabSelected="1" topLeftCell="A73" zoomScaleNormal="100" workbookViewId="0">
      <selection activeCell="B87" sqref="B87"/>
    </sheetView>
  </sheetViews>
  <sheetFormatPr baseColWidth="10" defaultRowHeight="14.4" x14ac:dyDescent="0.3"/>
  <cols>
    <col min="1" max="1" width="36.88671875" customWidth="1"/>
    <col min="2" max="3" width="18.88671875" customWidth="1"/>
    <col min="4" max="4" width="18.88671875" style="3" customWidth="1"/>
    <col min="5" max="6" width="18.88671875" customWidth="1"/>
    <col min="7" max="10" width="18.88671875" style="3" customWidth="1"/>
    <col min="11" max="11" width="18.88671875" customWidth="1"/>
    <col min="12" max="12" width="18.88671875" style="3" customWidth="1"/>
    <col min="15" max="15" width="12.6640625" bestFit="1" customWidth="1"/>
    <col min="19" max="19" width="10.88671875" customWidth="1"/>
  </cols>
  <sheetData>
    <row r="1" spans="1:22" x14ac:dyDescent="0.3">
      <c r="L1" s="2"/>
      <c r="M1" s="1"/>
    </row>
    <row r="2" spans="1:22" ht="15" thickBot="1" x14ac:dyDescent="0.35">
      <c r="L2" s="2"/>
      <c r="M2" s="1"/>
    </row>
    <row r="3" spans="1:22" ht="19.5" customHeight="1" x14ac:dyDescent="0.3">
      <c r="A3" s="149" t="s">
        <v>7</v>
      </c>
      <c r="B3" s="36"/>
      <c r="C3" s="37" t="s">
        <v>37</v>
      </c>
      <c r="D3" s="37" t="s">
        <v>6</v>
      </c>
      <c r="E3" s="38" t="s">
        <v>5</v>
      </c>
      <c r="F3" s="38" t="s">
        <v>4</v>
      </c>
      <c r="G3" s="39" t="s">
        <v>3</v>
      </c>
      <c r="H3" s="39" t="s">
        <v>2</v>
      </c>
      <c r="I3" s="39" t="s">
        <v>19</v>
      </c>
      <c r="J3" s="39" t="s">
        <v>38</v>
      </c>
      <c r="K3" s="29"/>
      <c r="L3" s="29"/>
      <c r="M3" s="29"/>
      <c r="N3" s="29"/>
      <c r="O3" s="29"/>
      <c r="P3" s="29"/>
      <c r="Q3" s="29"/>
      <c r="R3" s="29"/>
    </row>
    <row r="4" spans="1:22" x14ac:dyDescent="0.3">
      <c r="A4" s="150"/>
      <c r="B4" s="70" t="s">
        <v>17</v>
      </c>
      <c r="C4" s="20">
        <v>4</v>
      </c>
      <c r="D4" s="20">
        <v>36</v>
      </c>
      <c r="E4" s="21">
        <v>36</v>
      </c>
      <c r="F4" s="21">
        <v>112</v>
      </c>
      <c r="G4" s="41">
        <v>108</v>
      </c>
      <c r="H4" s="114">
        <v>84</v>
      </c>
      <c r="I4" s="116">
        <v>80</v>
      </c>
      <c r="J4" s="20">
        <v>10</v>
      </c>
      <c r="L4" s="25"/>
      <c r="M4" s="25"/>
      <c r="N4" s="25"/>
      <c r="O4" s="25"/>
      <c r="P4" s="25"/>
      <c r="Q4" s="25"/>
      <c r="R4" s="25"/>
    </row>
    <row r="5" spans="1:22" x14ac:dyDescent="0.3">
      <c r="A5" s="40"/>
      <c r="B5" s="18"/>
      <c r="C5" s="19"/>
      <c r="D5" s="18"/>
      <c r="E5" s="18"/>
      <c r="F5" s="19"/>
      <c r="G5" s="19"/>
      <c r="H5" s="19"/>
      <c r="I5" s="19"/>
      <c r="J5" s="121"/>
      <c r="K5" s="35"/>
      <c r="L5" s="18"/>
    </row>
    <row r="6" spans="1:22" x14ac:dyDescent="0.3">
      <c r="A6" s="71" t="s">
        <v>34</v>
      </c>
      <c r="B6" s="31">
        <v>109.3</v>
      </c>
      <c r="C6" s="32">
        <f>C4*B6</f>
        <v>437.2</v>
      </c>
      <c r="D6" s="23"/>
      <c r="E6" s="14"/>
      <c r="F6" s="14"/>
      <c r="G6" s="23"/>
      <c r="H6" s="23"/>
      <c r="I6" s="23"/>
      <c r="J6" s="122"/>
      <c r="K6" s="16" t="s">
        <v>75</v>
      </c>
      <c r="L6" s="18"/>
    </row>
    <row r="7" spans="1:22" x14ac:dyDescent="0.3">
      <c r="A7" s="71" t="s">
        <v>8</v>
      </c>
      <c r="B7" s="30">
        <v>40</v>
      </c>
      <c r="C7" s="14"/>
      <c r="D7" s="32">
        <f>D4 *B7</f>
        <v>1440</v>
      </c>
      <c r="E7" s="14"/>
      <c r="F7" s="14"/>
      <c r="G7" s="23"/>
      <c r="H7" s="23"/>
      <c r="I7" s="23"/>
      <c r="J7" s="123"/>
      <c r="K7" s="16" t="s">
        <v>76</v>
      </c>
      <c r="L7" s="18"/>
    </row>
    <row r="8" spans="1:22" x14ac:dyDescent="0.3">
      <c r="A8" s="71" t="s">
        <v>35</v>
      </c>
      <c r="B8" s="30">
        <v>30</v>
      </c>
      <c r="C8" s="14"/>
      <c r="D8" s="23"/>
      <c r="E8" s="32">
        <f xml:space="preserve"> E4*B8</f>
        <v>1080</v>
      </c>
      <c r="F8" s="14"/>
      <c r="G8" s="23"/>
      <c r="H8" s="23"/>
      <c r="I8" s="23"/>
      <c r="J8" s="122"/>
      <c r="K8" s="16" t="s">
        <v>77</v>
      </c>
      <c r="L8" s="18"/>
    </row>
    <row r="9" spans="1:22" ht="14.4" customHeight="1" x14ac:dyDescent="0.3">
      <c r="A9" s="71" t="s">
        <v>9</v>
      </c>
      <c r="B9" s="30">
        <v>22</v>
      </c>
      <c r="C9" s="14"/>
      <c r="D9" s="23"/>
      <c r="E9" s="23"/>
      <c r="F9" s="117">
        <f xml:space="preserve"> F4*B9</f>
        <v>2464</v>
      </c>
      <c r="G9" s="23"/>
      <c r="H9" s="23"/>
      <c r="I9" s="23"/>
      <c r="J9" s="122"/>
      <c r="K9" s="48" t="s">
        <v>78</v>
      </c>
      <c r="L9" s="18"/>
    </row>
    <row r="10" spans="1:22" ht="14.4" customHeight="1" x14ac:dyDescent="0.3">
      <c r="A10" s="71" t="s">
        <v>36</v>
      </c>
      <c r="B10" s="30">
        <v>20</v>
      </c>
      <c r="C10" s="14"/>
      <c r="D10" s="23"/>
      <c r="E10" s="112"/>
      <c r="F10" s="23"/>
      <c r="G10" s="32">
        <f xml:space="preserve"> G4*B10</f>
        <v>2160</v>
      </c>
      <c r="H10" s="23"/>
      <c r="I10" s="23"/>
      <c r="J10" s="122"/>
      <c r="K10" s="48" t="s">
        <v>79</v>
      </c>
      <c r="L10" s="18"/>
    </row>
    <row r="11" spans="1:22" ht="14.4" customHeight="1" x14ac:dyDescent="0.3">
      <c r="A11" s="71" t="s">
        <v>10</v>
      </c>
      <c r="B11" s="30">
        <v>9</v>
      </c>
      <c r="C11" s="14"/>
      <c r="D11" s="23"/>
      <c r="E11" s="112"/>
      <c r="F11" s="23"/>
      <c r="G11" s="23"/>
      <c r="H11" s="32">
        <f xml:space="preserve"> H4*B11</f>
        <v>756</v>
      </c>
      <c r="I11" s="23"/>
      <c r="J11" s="122"/>
      <c r="K11" s="48" t="s">
        <v>80</v>
      </c>
      <c r="L11" s="18"/>
    </row>
    <row r="12" spans="1:22" x14ac:dyDescent="0.3">
      <c r="A12" s="58" t="s">
        <v>33</v>
      </c>
      <c r="B12" s="30">
        <v>12</v>
      </c>
      <c r="C12" s="14"/>
      <c r="D12" s="23"/>
      <c r="E12" s="14"/>
      <c r="F12" s="23"/>
      <c r="G12" s="23"/>
      <c r="H12" s="23"/>
      <c r="I12" s="32">
        <f xml:space="preserve"> I4*B12</f>
        <v>960</v>
      </c>
      <c r="J12" s="124"/>
      <c r="K12" s="16" t="s">
        <v>81</v>
      </c>
      <c r="L12" s="18"/>
    </row>
    <row r="13" spans="1:22" ht="15" thickBot="1" x14ac:dyDescent="0.35">
      <c r="A13" s="60" t="s">
        <v>32</v>
      </c>
      <c r="B13" s="43">
        <v>7</v>
      </c>
      <c r="C13" s="44"/>
      <c r="D13" s="45"/>
      <c r="E13" s="44"/>
      <c r="F13" s="45"/>
      <c r="G13" s="113"/>
      <c r="H13" s="113"/>
      <c r="I13" s="113"/>
      <c r="J13" s="33">
        <f xml:space="preserve"> J4*B13</f>
        <v>70</v>
      </c>
      <c r="K13" s="16" t="s">
        <v>82</v>
      </c>
      <c r="L13" s="18"/>
    </row>
    <row r="14" spans="1:22" ht="15" thickBot="1" x14ac:dyDescent="0.35">
      <c r="C14" s="3"/>
      <c r="D14"/>
      <c r="E14" s="3"/>
      <c r="F14" s="3"/>
      <c r="I14" s="115" t="s">
        <v>11</v>
      </c>
      <c r="J14" s="66">
        <f xml:space="preserve"> C6+D7+E8+F9+G10+H11+I12+J13</f>
        <v>9367.2000000000007</v>
      </c>
    </row>
    <row r="15" spans="1:22" x14ac:dyDescent="0.3">
      <c r="A15" s="26"/>
      <c r="B15" s="46"/>
      <c r="C15" s="46"/>
      <c r="D15" s="19"/>
      <c r="E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T15" s="5"/>
      <c r="U15" s="5"/>
      <c r="V15" s="5"/>
    </row>
    <row r="16" spans="1:22" ht="15" thickBot="1" x14ac:dyDescent="0.35">
      <c r="B16" s="17"/>
    </row>
    <row r="17" spans="1:26" x14ac:dyDescent="0.3">
      <c r="A17" s="149" t="s">
        <v>12</v>
      </c>
      <c r="B17" s="56"/>
      <c r="C17" s="56"/>
      <c r="D17" s="57"/>
      <c r="J17" s="14"/>
      <c r="K17" s="50"/>
      <c r="L17" s="50"/>
      <c r="M17" s="50"/>
      <c r="N17" s="50"/>
      <c r="O17" s="50"/>
      <c r="P17" s="50"/>
      <c r="Q17" s="50"/>
      <c r="R17" s="50"/>
      <c r="S17" s="50"/>
    </row>
    <row r="18" spans="1:26" x14ac:dyDescent="0.3">
      <c r="A18" s="150"/>
      <c r="B18" s="67" t="s">
        <v>17</v>
      </c>
      <c r="C18" s="68" t="s">
        <v>18</v>
      </c>
      <c r="D18" s="69" t="s">
        <v>0</v>
      </c>
      <c r="J18" s="14"/>
      <c r="K18" s="51"/>
      <c r="L18" s="51"/>
      <c r="M18" s="51"/>
      <c r="N18" s="51"/>
      <c r="O18" s="51"/>
      <c r="P18" s="51"/>
      <c r="Q18" s="51"/>
      <c r="R18" s="51"/>
      <c r="S18" s="51"/>
    </row>
    <row r="19" spans="1:26" ht="15.6" x14ac:dyDescent="0.3">
      <c r="A19" s="118" t="s">
        <v>67</v>
      </c>
      <c r="B19" s="67">
        <v>4</v>
      </c>
      <c r="C19" s="119">
        <v>679.95</v>
      </c>
      <c r="D19" s="120">
        <f xml:space="preserve"> B19*C19</f>
        <v>2719.8</v>
      </c>
      <c r="E19" s="148" t="s">
        <v>66</v>
      </c>
      <c r="J19" s="14"/>
      <c r="K19" s="51"/>
      <c r="L19" s="51"/>
      <c r="M19" s="51"/>
      <c r="N19" s="51"/>
      <c r="O19" s="51"/>
    </row>
    <row r="20" spans="1:26" x14ac:dyDescent="0.3">
      <c r="A20" s="58" t="s">
        <v>68</v>
      </c>
      <c r="B20" s="20">
        <v>10</v>
      </c>
      <c r="C20" s="8">
        <v>309.95</v>
      </c>
      <c r="D20" s="62">
        <f t="shared" ref="D20:D31" si="0">B20*C20</f>
        <v>3099.5</v>
      </c>
      <c r="E20" s="148" t="s">
        <v>69</v>
      </c>
      <c r="J20" s="52"/>
      <c r="K20" s="48"/>
      <c r="L20" s="48"/>
      <c r="M20" s="48"/>
      <c r="N20" s="48"/>
      <c r="O20" s="48"/>
      <c r="P20" s="4"/>
      <c r="Q20" s="4"/>
      <c r="R20" s="4"/>
      <c r="S20" s="4"/>
      <c r="T20" s="4"/>
    </row>
    <row r="21" spans="1:26" x14ac:dyDescent="0.3">
      <c r="A21" s="58" t="s">
        <v>13</v>
      </c>
      <c r="B21" s="20">
        <v>2</v>
      </c>
      <c r="C21" s="8">
        <v>439.95</v>
      </c>
      <c r="D21" s="63">
        <f t="shared" si="0"/>
        <v>879.9</v>
      </c>
      <c r="E21" s="148" t="s">
        <v>70</v>
      </c>
      <c r="J21" s="23"/>
      <c r="K21" s="16"/>
      <c r="L21" s="16"/>
      <c r="M21" s="16"/>
      <c r="N21" s="16"/>
      <c r="O21" s="16"/>
    </row>
    <row r="22" spans="1:26" x14ac:dyDescent="0.3">
      <c r="A22" s="58" t="s">
        <v>14</v>
      </c>
      <c r="B22" s="21">
        <v>3</v>
      </c>
      <c r="C22" s="8">
        <v>155</v>
      </c>
      <c r="D22" s="63">
        <f t="shared" si="0"/>
        <v>465</v>
      </c>
      <c r="E22" s="148" t="s">
        <v>71</v>
      </c>
      <c r="J22" s="23"/>
      <c r="K22" s="16"/>
      <c r="L22" s="16"/>
      <c r="M22" s="16"/>
      <c r="N22" s="16"/>
      <c r="O22" s="16"/>
    </row>
    <row r="23" spans="1:26" x14ac:dyDescent="0.3">
      <c r="A23" s="58" t="s">
        <v>15</v>
      </c>
      <c r="B23" s="20">
        <v>132</v>
      </c>
      <c r="C23" s="9">
        <v>30</v>
      </c>
      <c r="D23" s="64">
        <f t="shared" si="0"/>
        <v>3960</v>
      </c>
      <c r="J23" s="28"/>
      <c r="K23" s="10"/>
      <c r="L23" s="10"/>
      <c r="M23" s="10"/>
      <c r="N23" s="10"/>
      <c r="O23" s="10"/>
    </row>
    <row r="24" spans="1:26" x14ac:dyDescent="0.3">
      <c r="A24" s="58" t="s">
        <v>1</v>
      </c>
      <c r="B24" s="20">
        <v>1</v>
      </c>
      <c r="C24" s="8">
        <v>2170.61</v>
      </c>
      <c r="D24" s="63">
        <f t="shared" si="0"/>
        <v>2170.61</v>
      </c>
      <c r="J24" s="14"/>
      <c r="K24" s="15"/>
      <c r="L24" s="15"/>
      <c r="M24" s="15"/>
      <c r="N24" s="15"/>
      <c r="O24" s="15"/>
    </row>
    <row r="25" spans="1:26" x14ac:dyDescent="0.3">
      <c r="A25" s="58" t="s">
        <v>40</v>
      </c>
      <c r="B25" s="20">
        <v>1</v>
      </c>
      <c r="C25" s="8">
        <v>300</v>
      </c>
      <c r="D25" s="63">
        <f t="shared" si="0"/>
        <v>300</v>
      </c>
      <c r="E25" s="148" t="s">
        <v>73</v>
      </c>
      <c r="J25" s="14"/>
      <c r="K25" s="15"/>
      <c r="L25" s="15"/>
      <c r="M25" s="15"/>
      <c r="N25" s="15"/>
      <c r="O25" s="15"/>
    </row>
    <row r="26" spans="1:26" x14ac:dyDescent="0.3">
      <c r="A26" s="59" t="s">
        <v>39</v>
      </c>
      <c r="B26" s="20">
        <v>1</v>
      </c>
      <c r="C26" s="9">
        <v>400</v>
      </c>
      <c r="D26" s="64">
        <f t="shared" si="0"/>
        <v>400</v>
      </c>
      <c r="E26" s="148" t="s">
        <v>72</v>
      </c>
      <c r="J26" s="14"/>
      <c r="K26" s="53"/>
      <c r="L26" s="53"/>
      <c r="M26" s="53"/>
      <c r="N26" s="53"/>
      <c r="O26" s="53"/>
    </row>
    <row r="27" spans="1:26" x14ac:dyDescent="0.3">
      <c r="A27" s="59" t="s">
        <v>41</v>
      </c>
      <c r="B27" s="20">
        <v>320</v>
      </c>
      <c r="C27" s="9">
        <v>21.42</v>
      </c>
      <c r="D27" s="64">
        <f t="shared" si="0"/>
        <v>6854.4000000000005</v>
      </c>
      <c r="E27" s="148" t="s">
        <v>74</v>
      </c>
      <c r="J27" s="14"/>
      <c r="K27" s="53"/>
      <c r="L27" s="53"/>
      <c r="M27" s="53"/>
      <c r="N27" s="53"/>
      <c r="O27" s="53"/>
    </row>
    <row r="28" spans="1:26" x14ac:dyDescent="0.3">
      <c r="A28" s="59" t="s">
        <v>44</v>
      </c>
      <c r="B28" s="20">
        <v>2</v>
      </c>
      <c r="C28" s="8">
        <v>4290</v>
      </c>
      <c r="D28" s="63">
        <f t="shared" si="0"/>
        <v>8580</v>
      </c>
      <c r="J28" s="14"/>
      <c r="K28" s="53"/>
      <c r="L28" s="53"/>
      <c r="M28" s="53"/>
      <c r="N28" s="53"/>
      <c r="O28" s="53"/>
    </row>
    <row r="29" spans="1:26" x14ac:dyDescent="0.3">
      <c r="A29" s="59" t="s">
        <v>45</v>
      </c>
      <c r="B29" s="20">
        <v>3</v>
      </c>
      <c r="C29" s="8">
        <v>200</v>
      </c>
      <c r="D29" s="63">
        <f>B29*C29</f>
        <v>600</v>
      </c>
      <c r="J29" s="14"/>
      <c r="K29" s="54"/>
      <c r="L29" s="53"/>
      <c r="M29" s="53"/>
      <c r="N29" s="53"/>
      <c r="O29" s="53"/>
      <c r="P29" s="53"/>
      <c r="Q29" s="53"/>
      <c r="R29" s="53"/>
      <c r="S29" s="53"/>
    </row>
    <row r="30" spans="1:26" x14ac:dyDescent="0.3">
      <c r="A30" s="59" t="s">
        <v>43</v>
      </c>
      <c r="B30" s="20">
        <v>3</v>
      </c>
      <c r="C30" s="8">
        <v>250</v>
      </c>
      <c r="D30" s="63">
        <f>B30*C30</f>
        <v>750</v>
      </c>
      <c r="J30" s="14"/>
      <c r="K30" s="55"/>
      <c r="L30" s="53"/>
      <c r="M30" s="53"/>
      <c r="N30" s="53"/>
      <c r="O30" s="53"/>
      <c r="P30" s="53"/>
      <c r="Q30" s="53"/>
      <c r="R30" s="53"/>
      <c r="S30" s="53"/>
    </row>
    <row r="31" spans="1:26" x14ac:dyDescent="0.3">
      <c r="A31" s="59" t="s">
        <v>42</v>
      </c>
      <c r="B31" s="20">
        <v>3</v>
      </c>
      <c r="C31" s="8">
        <v>300</v>
      </c>
      <c r="D31" s="63">
        <f t="shared" si="0"/>
        <v>900</v>
      </c>
      <c r="F31" s="23"/>
      <c r="J31" s="14"/>
      <c r="K31" s="34"/>
      <c r="L31" s="15"/>
      <c r="M31" s="15"/>
      <c r="N31" s="15"/>
      <c r="O31" s="15"/>
      <c r="P31" s="15"/>
      <c r="Q31" s="15"/>
      <c r="R31" s="15"/>
      <c r="S31" s="15"/>
      <c r="T31" s="11"/>
      <c r="U31" s="11"/>
      <c r="V31" s="11"/>
      <c r="W31" s="11"/>
      <c r="X31" s="11"/>
      <c r="Y31" s="11"/>
      <c r="Z31" s="11"/>
    </row>
    <row r="32" spans="1:26" ht="15" thickBot="1" x14ac:dyDescent="0.35">
      <c r="A32" s="60" t="s">
        <v>16</v>
      </c>
      <c r="B32" s="61">
        <v>1500</v>
      </c>
      <c r="C32" s="49">
        <v>10</v>
      </c>
      <c r="D32" s="65">
        <f>B32*C32</f>
        <v>15000</v>
      </c>
      <c r="E32" s="27"/>
      <c r="F32" s="23"/>
      <c r="J32" s="14"/>
      <c r="K32" s="34"/>
      <c r="L32" s="15"/>
      <c r="M32" s="15"/>
      <c r="N32" s="15"/>
      <c r="O32" s="15"/>
      <c r="P32" s="15"/>
      <c r="Q32" s="15"/>
      <c r="R32" s="15"/>
      <c r="S32" s="15"/>
      <c r="T32" s="11"/>
      <c r="U32" s="11"/>
      <c r="V32" s="11"/>
      <c r="W32" s="11"/>
      <c r="X32" s="11"/>
      <c r="Y32" s="11"/>
      <c r="Z32" s="11"/>
    </row>
    <row r="33" spans="1:26" ht="15" thickBot="1" x14ac:dyDescent="0.35">
      <c r="A33" s="22"/>
      <c r="B33" s="11"/>
      <c r="C33" s="128" t="s">
        <v>11</v>
      </c>
      <c r="D33" s="129">
        <f>D19+D20+D21+D22+D23+D24+D26+D27+D31+D32</f>
        <v>36449.210000000006</v>
      </c>
      <c r="E33" s="27"/>
      <c r="F33" s="23"/>
      <c r="J33" s="14"/>
      <c r="K33" s="34"/>
      <c r="L33" s="15"/>
      <c r="M33" s="15"/>
      <c r="N33" s="15"/>
      <c r="O33" s="15"/>
      <c r="P33" s="15"/>
      <c r="Q33" s="15"/>
      <c r="R33" s="15"/>
      <c r="S33" s="15"/>
      <c r="T33" s="11"/>
      <c r="U33" s="11"/>
      <c r="V33" s="11"/>
      <c r="W33" s="11"/>
      <c r="X33" s="11"/>
      <c r="Y33" s="11"/>
      <c r="Z33" s="11"/>
    </row>
    <row r="34" spans="1:26" ht="15" thickBot="1" x14ac:dyDescent="0.35">
      <c r="A34" s="22"/>
      <c r="B34" s="11"/>
      <c r="C34" s="126"/>
      <c r="D34" s="127"/>
      <c r="E34" s="27"/>
      <c r="F34" s="23"/>
      <c r="J34" s="14"/>
      <c r="K34" s="34"/>
      <c r="L34" s="15"/>
      <c r="M34" s="15"/>
      <c r="N34" s="15"/>
      <c r="O34" s="15"/>
      <c r="P34" s="15"/>
      <c r="Q34" s="15"/>
      <c r="R34" s="15"/>
      <c r="S34" s="15"/>
      <c r="T34" s="11"/>
      <c r="U34" s="11"/>
      <c r="V34" s="11"/>
      <c r="W34" s="11"/>
      <c r="X34" s="11"/>
      <c r="Y34" s="11"/>
      <c r="Z34" s="11"/>
    </row>
    <row r="35" spans="1:26" ht="15" thickBot="1" x14ac:dyDescent="0.35">
      <c r="A35" s="153" t="s">
        <v>20</v>
      </c>
      <c r="B35" s="154"/>
      <c r="C35" s="126"/>
      <c r="D35" s="127"/>
      <c r="E35" s="27"/>
      <c r="F35" s="23"/>
      <c r="J35" s="14"/>
      <c r="K35" s="34"/>
      <c r="L35" s="15"/>
      <c r="M35" s="15"/>
      <c r="N35" s="15"/>
      <c r="O35" s="15"/>
      <c r="P35" s="15"/>
      <c r="Q35" s="15"/>
      <c r="R35" s="15"/>
      <c r="S35" s="15"/>
      <c r="T35" s="11"/>
      <c r="U35" s="11"/>
      <c r="V35" s="11"/>
      <c r="W35" s="11"/>
      <c r="X35" s="11"/>
      <c r="Y35" s="11"/>
      <c r="Z35" s="11"/>
    </row>
    <row r="36" spans="1:26" ht="15" thickBot="1" x14ac:dyDescent="0.35">
      <c r="A36" s="73" t="s">
        <v>11</v>
      </c>
      <c r="B36" s="74">
        <f>D33+J14</f>
        <v>45816.41</v>
      </c>
      <c r="C36" s="126"/>
      <c r="D36" s="127"/>
      <c r="E36" s="27"/>
      <c r="F36" s="23"/>
      <c r="J36" s="14"/>
      <c r="K36" s="34"/>
      <c r="L36" s="15"/>
      <c r="M36" s="15"/>
      <c r="N36" s="15"/>
      <c r="O36" s="15"/>
      <c r="P36" s="15"/>
      <c r="Q36" s="15"/>
      <c r="R36" s="15"/>
      <c r="S36" s="15"/>
      <c r="T36" s="11"/>
      <c r="U36" s="11"/>
      <c r="V36" s="11"/>
      <c r="W36" s="11"/>
      <c r="X36" s="11"/>
      <c r="Y36" s="11"/>
      <c r="Z36" s="11"/>
    </row>
    <row r="37" spans="1:26" x14ac:dyDescent="0.3">
      <c r="A37" s="22"/>
      <c r="B37" s="11"/>
      <c r="C37" s="126"/>
      <c r="D37" s="127"/>
      <c r="E37" s="27"/>
      <c r="F37" s="23"/>
      <c r="J37" s="14"/>
      <c r="K37" s="34"/>
      <c r="L37" s="15"/>
      <c r="M37" s="15"/>
      <c r="N37" s="15"/>
      <c r="O37" s="15"/>
      <c r="P37" s="15"/>
      <c r="Q37" s="15"/>
      <c r="R37" s="15"/>
      <c r="S37" s="15"/>
      <c r="T37" s="11"/>
      <c r="U37" s="11"/>
      <c r="V37" s="11"/>
      <c r="W37" s="11"/>
      <c r="X37" s="11"/>
      <c r="Y37" s="11"/>
      <c r="Z37" s="11"/>
    </row>
    <row r="38" spans="1:26" x14ac:dyDescent="0.3">
      <c r="A38" s="22"/>
      <c r="B38" s="11"/>
      <c r="C38" s="126"/>
      <c r="D38" s="127"/>
      <c r="E38" s="27"/>
      <c r="F38" s="23"/>
      <c r="J38" s="14"/>
      <c r="K38" s="34"/>
      <c r="L38" s="15"/>
      <c r="M38" s="15"/>
      <c r="N38" s="15"/>
      <c r="O38" s="15"/>
      <c r="P38" s="15"/>
      <c r="Q38" s="15"/>
      <c r="R38" s="15"/>
      <c r="S38" s="15"/>
      <c r="T38" s="11"/>
      <c r="U38" s="11"/>
      <c r="V38" s="11"/>
      <c r="W38" s="11"/>
      <c r="X38" s="11"/>
      <c r="Y38" s="11"/>
      <c r="Z38" s="11"/>
    </row>
    <row r="39" spans="1:26" ht="15" thickBot="1" x14ac:dyDescent="0.35">
      <c r="A39" s="22"/>
      <c r="B39" s="11"/>
      <c r="C39" s="126"/>
      <c r="D39" s="127"/>
      <c r="E39" s="27"/>
      <c r="F39" s="23"/>
      <c r="J39" s="14"/>
      <c r="K39" s="34"/>
      <c r="L39" s="15"/>
      <c r="M39" s="15"/>
      <c r="N39" s="15"/>
      <c r="O39" s="15"/>
      <c r="P39" s="15"/>
      <c r="Q39" s="15"/>
      <c r="R39" s="15"/>
      <c r="S39" s="15"/>
      <c r="T39" s="11"/>
      <c r="U39" s="11"/>
      <c r="V39" s="11"/>
      <c r="W39" s="11"/>
      <c r="X39" s="11"/>
      <c r="Y39" s="11"/>
      <c r="Z39" s="11"/>
    </row>
    <row r="40" spans="1:26" ht="14.4" customHeight="1" thickBot="1" x14ac:dyDescent="0.35">
      <c r="A40" s="159" t="s">
        <v>48</v>
      </c>
      <c r="B40" s="56"/>
      <c r="C40" s="133"/>
      <c r="D40" s="131"/>
      <c r="E40" s="27"/>
      <c r="J40" s="14"/>
      <c r="K40" s="34"/>
      <c r="L40" s="15"/>
      <c r="M40" s="15"/>
      <c r="N40" s="15"/>
      <c r="O40" s="15"/>
      <c r="P40" s="15"/>
      <c r="Q40" s="15"/>
      <c r="R40" s="15"/>
      <c r="S40" s="15"/>
      <c r="T40" s="11"/>
      <c r="U40" s="11"/>
      <c r="V40" s="11"/>
      <c r="W40" s="11"/>
      <c r="X40" s="11"/>
      <c r="Y40" s="11"/>
      <c r="Z40" s="11"/>
    </row>
    <row r="41" spans="1:26" ht="14.4" customHeight="1" x14ac:dyDescent="0.3">
      <c r="A41" s="160"/>
      <c r="B41" s="18"/>
      <c r="C41" s="132" t="s">
        <v>28</v>
      </c>
      <c r="D41" s="130" t="s">
        <v>0</v>
      </c>
      <c r="E41" s="27"/>
      <c r="J41" s="14"/>
      <c r="K41" s="34"/>
      <c r="L41" s="15"/>
      <c r="M41" s="15"/>
      <c r="N41" s="15"/>
      <c r="O41" s="15"/>
      <c r="P41" s="15"/>
      <c r="Q41" s="15"/>
      <c r="R41" s="15"/>
      <c r="S41" s="15"/>
      <c r="T41" s="11"/>
      <c r="U41" s="11"/>
      <c r="V41" s="11"/>
      <c r="W41" s="11"/>
      <c r="X41" s="11"/>
      <c r="Y41" s="11"/>
      <c r="Z41" s="11"/>
    </row>
    <row r="42" spans="1:26" ht="14.4" customHeight="1" x14ac:dyDescent="0.3">
      <c r="A42" s="94" t="s">
        <v>49</v>
      </c>
      <c r="B42" s="6">
        <v>2000</v>
      </c>
      <c r="C42" s="7">
        <v>8</v>
      </c>
      <c r="D42" s="99">
        <f>C42*B42</f>
        <v>16000</v>
      </c>
      <c r="E42" s="27"/>
      <c r="J42" s="14"/>
      <c r="K42" s="34"/>
      <c r="L42" s="15"/>
      <c r="M42" s="15"/>
      <c r="N42" s="15"/>
      <c r="O42" s="15"/>
      <c r="P42" s="15"/>
      <c r="Q42" s="15"/>
      <c r="R42" s="15"/>
      <c r="S42" s="15"/>
      <c r="T42" s="11"/>
      <c r="U42" s="11"/>
      <c r="V42" s="11"/>
      <c r="W42" s="11"/>
      <c r="X42" s="11"/>
      <c r="Y42" s="11"/>
      <c r="Z42" s="11"/>
    </row>
    <row r="43" spans="1:26" ht="14.4" customHeight="1" x14ac:dyDescent="0.3">
      <c r="A43" s="95" t="s">
        <v>50</v>
      </c>
      <c r="B43" s="79">
        <v>50</v>
      </c>
      <c r="C43" s="7">
        <v>8</v>
      </c>
      <c r="D43" s="99">
        <f>C43*B43</f>
        <v>400</v>
      </c>
      <c r="E43" s="27"/>
      <c r="J43" s="14"/>
      <c r="K43" s="34"/>
      <c r="L43" s="15"/>
      <c r="M43" s="15"/>
      <c r="N43" s="15"/>
      <c r="O43" s="15"/>
      <c r="P43" s="15"/>
      <c r="Q43" s="15"/>
      <c r="R43" s="15"/>
      <c r="S43" s="15"/>
      <c r="T43" s="11"/>
      <c r="U43" s="11"/>
      <c r="V43" s="11"/>
      <c r="W43" s="11"/>
      <c r="X43" s="11"/>
      <c r="Y43" s="11"/>
      <c r="Z43" s="11"/>
    </row>
    <row r="44" spans="1:26" ht="14.4" customHeight="1" thickBot="1" x14ac:dyDescent="0.35">
      <c r="A44" s="96" t="s">
        <v>51</v>
      </c>
      <c r="B44" s="98">
        <v>10</v>
      </c>
      <c r="C44" s="7">
        <v>24</v>
      </c>
      <c r="D44" s="100">
        <f>C44*B44</f>
        <v>240</v>
      </c>
      <c r="E44" s="27"/>
      <c r="J44" s="14"/>
      <c r="K44" s="34"/>
      <c r="L44" s="15"/>
      <c r="M44" s="15"/>
      <c r="N44" s="15"/>
      <c r="O44" s="15"/>
      <c r="P44" s="15"/>
      <c r="Q44" s="15"/>
      <c r="R44" s="15"/>
      <c r="S44" s="15"/>
      <c r="T44" s="11"/>
      <c r="U44" s="11"/>
      <c r="V44" s="11"/>
      <c r="W44" s="11"/>
      <c r="X44" s="11"/>
      <c r="Y44" s="11"/>
      <c r="Z44" s="11"/>
    </row>
    <row r="45" spans="1:26" ht="14.4" customHeight="1" thickBot="1" x14ac:dyDescent="0.35">
      <c r="A45" s="22"/>
      <c r="B45" s="11"/>
      <c r="C45" s="128" t="s">
        <v>11</v>
      </c>
      <c r="D45" s="129">
        <f>D42+D43+D44</f>
        <v>16640</v>
      </c>
      <c r="E45" s="27"/>
      <c r="J45" s="14"/>
      <c r="K45" s="34"/>
      <c r="L45" s="15"/>
      <c r="M45" s="15"/>
      <c r="N45" s="15"/>
      <c r="O45" s="15"/>
      <c r="P45" s="15"/>
      <c r="Q45" s="15"/>
      <c r="R45" s="15"/>
      <c r="S45" s="15"/>
      <c r="T45" s="11"/>
      <c r="U45" s="11"/>
      <c r="V45" s="11"/>
      <c r="W45" s="11"/>
      <c r="X45" s="11"/>
      <c r="Y45" s="11"/>
      <c r="Z45" s="11"/>
    </row>
    <row r="46" spans="1:26" ht="14.4" customHeight="1" thickBot="1" x14ac:dyDescent="0.35">
      <c r="A46" s="22"/>
      <c r="B46" s="11"/>
      <c r="C46" s="23"/>
      <c r="D46" s="24"/>
      <c r="E46" s="23"/>
      <c r="F46" s="18"/>
      <c r="G46" s="19"/>
      <c r="H46" s="19"/>
      <c r="I46" s="19"/>
      <c r="J46" s="19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4" customHeight="1" x14ac:dyDescent="0.3">
      <c r="A47" s="159" t="s">
        <v>56</v>
      </c>
      <c r="B47" s="56"/>
      <c r="C47" s="56"/>
      <c r="D47" s="57"/>
      <c r="E47" s="23"/>
      <c r="F47" s="18"/>
      <c r="G47" s="19"/>
      <c r="H47" s="19"/>
      <c r="I47" s="19"/>
      <c r="J47" s="19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4" customHeight="1" x14ac:dyDescent="0.3">
      <c r="A48" s="160"/>
      <c r="B48" s="18"/>
      <c r="C48" s="92" t="s">
        <v>28</v>
      </c>
      <c r="D48" s="93" t="s">
        <v>0</v>
      </c>
      <c r="E48" s="23"/>
      <c r="F48" s="18"/>
      <c r="G48" s="19"/>
      <c r="H48" s="19"/>
      <c r="I48" s="19"/>
      <c r="J48" s="19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4" customHeight="1" x14ac:dyDescent="0.3">
      <c r="A49" s="94" t="s">
        <v>52</v>
      </c>
      <c r="B49" s="6">
        <v>480</v>
      </c>
      <c r="C49" s="7">
        <v>10</v>
      </c>
      <c r="D49" s="99">
        <f>C49*B49</f>
        <v>4800</v>
      </c>
      <c r="E49" s="23"/>
      <c r="F49" s="18"/>
      <c r="G49" s="19"/>
      <c r="H49" s="19"/>
      <c r="I49" s="19"/>
      <c r="J49" s="19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4" customHeight="1" x14ac:dyDescent="0.3">
      <c r="A50" s="95" t="s">
        <v>53</v>
      </c>
      <c r="B50" s="79">
        <v>1000</v>
      </c>
      <c r="C50" s="7">
        <v>1</v>
      </c>
      <c r="D50" s="99">
        <f>C50*B50</f>
        <v>1000</v>
      </c>
      <c r="E50" s="23"/>
      <c r="F50" s="18"/>
      <c r="G50" s="19"/>
      <c r="H50" s="19"/>
      <c r="I50" s="19"/>
      <c r="J50" s="19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4" customHeight="1" x14ac:dyDescent="0.3">
      <c r="A51" s="137" t="s">
        <v>54</v>
      </c>
      <c r="B51" s="79">
        <v>1000</v>
      </c>
      <c r="C51" s="7">
        <v>1</v>
      </c>
      <c r="D51" s="139">
        <f>C51*B51</f>
        <v>1000</v>
      </c>
      <c r="I51" s="19"/>
      <c r="J51" s="19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4" customHeight="1" thickBot="1" x14ac:dyDescent="0.35">
      <c r="A52" s="134" t="s">
        <v>55</v>
      </c>
      <c r="B52" s="135">
        <v>480</v>
      </c>
      <c r="C52" s="136">
        <v>20</v>
      </c>
      <c r="D52" s="138">
        <f>C52*B52</f>
        <v>9600</v>
      </c>
      <c r="I52" s="16"/>
      <c r="J52" s="16"/>
      <c r="K52" s="16"/>
      <c r="L52" s="16"/>
      <c r="M52" s="16"/>
    </row>
    <row r="53" spans="1:26" ht="15" thickBot="1" x14ac:dyDescent="0.35">
      <c r="C53" s="128" t="s">
        <v>11</v>
      </c>
      <c r="D53" s="129">
        <f>D50+D51+D52</f>
        <v>11600</v>
      </c>
      <c r="I53" s="16"/>
      <c r="J53" s="16"/>
      <c r="K53" s="16"/>
      <c r="L53" s="16"/>
      <c r="M53" s="16"/>
    </row>
    <row r="54" spans="1:26" ht="15" thickBot="1" x14ac:dyDescent="0.35">
      <c r="C54" s="126"/>
      <c r="D54" s="127"/>
      <c r="I54" s="16"/>
      <c r="J54" s="16"/>
      <c r="K54" s="16"/>
      <c r="L54" s="16"/>
      <c r="M54" s="16"/>
    </row>
    <row r="55" spans="1:26" ht="15" thickBot="1" x14ac:dyDescent="0.35">
      <c r="A55" s="159" t="s">
        <v>59</v>
      </c>
      <c r="B55" s="142"/>
      <c r="C55" s="143"/>
      <c r="D55" s="144"/>
      <c r="E55" s="145"/>
      <c r="I55" s="16"/>
      <c r="J55" s="16"/>
      <c r="K55" s="16"/>
      <c r="L55" s="16"/>
      <c r="M55" s="16"/>
    </row>
    <row r="56" spans="1:26" ht="15" thickBot="1" x14ac:dyDescent="0.35">
      <c r="A56" s="160"/>
      <c r="E56" s="133"/>
      <c r="I56" s="18"/>
      <c r="J56" s="18"/>
      <c r="L56"/>
    </row>
    <row r="57" spans="1:26" x14ac:dyDescent="0.3">
      <c r="A57" s="155" t="s">
        <v>58</v>
      </c>
      <c r="B57" s="155"/>
      <c r="C57" s="155"/>
      <c r="D57" s="155"/>
      <c r="E57" s="146">
        <v>3850</v>
      </c>
      <c r="I57" s="18"/>
      <c r="J57" s="18"/>
      <c r="L57"/>
    </row>
    <row r="58" spans="1:26" x14ac:dyDescent="0.3">
      <c r="A58" s="155" t="s">
        <v>57</v>
      </c>
      <c r="B58" s="155"/>
      <c r="C58" s="155"/>
      <c r="D58" s="155"/>
      <c r="E58" s="9">
        <v>3216</v>
      </c>
      <c r="I58" s="18"/>
      <c r="J58" s="18"/>
      <c r="L58"/>
    </row>
    <row r="59" spans="1:26" x14ac:dyDescent="0.3">
      <c r="A59" s="155" t="s">
        <v>47</v>
      </c>
      <c r="B59" s="155"/>
      <c r="C59" s="155"/>
      <c r="D59" s="155"/>
      <c r="E59" s="9">
        <v>20952</v>
      </c>
      <c r="I59" s="18"/>
      <c r="J59" s="18"/>
      <c r="L59"/>
    </row>
    <row r="60" spans="1:26" ht="15" thickBot="1" x14ac:dyDescent="0.35">
      <c r="A60" s="156" t="s">
        <v>31</v>
      </c>
      <c r="B60" s="157"/>
      <c r="C60" s="157"/>
      <c r="D60" s="158"/>
      <c r="E60" s="111">
        <v>15000</v>
      </c>
      <c r="I60" s="18"/>
      <c r="J60" s="18"/>
      <c r="L60"/>
    </row>
    <row r="61" spans="1:26" ht="15" thickBot="1" x14ac:dyDescent="0.35">
      <c r="A61" s="140"/>
      <c r="B61" s="140"/>
      <c r="C61" s="140"/>
      <c r="D61" s="128" t="s">
        <v>11</v>
      </c>
      <c r="E61" s="129">
        <f>E58+E59+E60+E57</f>
        <v>43018</v>
      </c>
      <c r="I61" s="18"/>
      <c r="J61" s="18"/>
      <c r="L61"/>
    </row>
    <row r="62" spans="1:26" x14ac:dyDescent="0.3">
      <c r="A62" s="140"/>
      <c r="B62" s="140"/>
      <c r="C62" s="140"/>
      <c r="D62" s="140"/>
      <c r="E62" s="141"/>
      <c r="I62" s="18"/>
      <c r="J62" s="18"/>
      <c r="L62"/>
    </row>
    <row r="63" spans="1:26" ht="15" thickBot="1" x14ac:dyDescent="0.35">
      <c r="I63" s="18"/>
      <c r="J63" s="18"/>
      <c r="L63"/>
    </row>
    <row r="64" spans="1:26" ht="18.600000000000001" thickBot="1" x14ac:dyDescent="0.4">
      <c r="A64" s="76" t="s">
        <v>21</v>
      </c>
      <c r="B64" s="77">
        <f>B36+D45+D53+E61</f>
        <v>117074.41</v>
      </c>
      <c r="C64" s="75"/>
      <c r="F64" s="18"/>
      <c r="G64" s="19"/>
      <c r="H64" s="19"/>
      <c r="I64" s="18"/>
      <c r="J64" s="18"/>
      <c r="L64"/>
    </row>
    <row r="65" spans="1:17" ht="15" thickBot="1" x14ac:dyDescent="0.35">
      <c r="E65" s="18"/>
      <c r="F65" s="18"/>
      <c r="G65" s="19"/>
      <c r="H65" s="19"/>
      <c r="I65" s="18"/>
      <c r="J65" s="18"/>
      <c r="L65"/>
    </row>
    <row r="66" spans="1:17" x14ac:dyDescent="0.3">
      <c r="A66" s="159" t="s">
        <v>22</v>
      </c>
      <c r="B66" s="56"/>
      <c r="C66" s="56"/>
      <c r="D66" s="57"/>
      <c r="E66" s="18"/>
      <c r="F66" s="18"/>
      <c r="G66" s="19"/>
      <c r="H66" s="19"/>
      <c r="I66"/>
      <c r="J66"/>
      <c r="L66"/>
    </row>
    <row r="67" spans="1:17" x14ac:dyDescent="0.3">
      <c r="A67" s="160"/>
      <c r="B67" s="18"/>
      <c r="C67" s="92" t="s">
        <v>28</v>
      </c>
      <c r="D67" s="93" t="s">
        <v>0</v>
      </c>
      <c r="E67" s="18"/>
      <c r="F67" s="18"/>
      <c r="G67" s="19"/>
      <c r="H67" s="19"/>
    </row>
    <row r="68" spans="1:17" x14ac:dyDescent="0.3">
      <c r="A68" s="94" t="s">
        <v>46</v>
      </c>
      <c r="B68" s="6">
        <v>60000</v>
      </c>
      <c r="C68" s="46"/>
      <c r="D68" s="42"/>
      <c r="E68" s="18"/>
      <c r="F68" s="18"/>
      <c r="G68" s="19"/>
      <c r="H68" s="19"/>
    </row>
    <row r="69" spans="1:17" x14ac:dyDescent="0.3">
      <c r="A69" s="95" t="s">
        <v>23</v>
      </c>
      <c r="B69" s="79">
        <v>15</v>
      </c>
      <c r="C69" s="7">
        <v>504</v>
      </c>
      <c r="D69" s="99">
        <f>C69*B69</f>
        <v>7560</v>
      </c>
      <c r="E69" s="18"/>
      <c r="F69" s="18"/>
      <c r="G69" s="19"/>
      <c r="H69" s="19"/>
    </row>
    <row r="70" spans="1:17" ht="15" thickBot="1" x14ac:dyDescent="0.35">
      <c r="A70" s="96" t="s">
        <v>24</v>
      </c>
      <c r="B70" s="98">
        <v>10</v>
      </c>
      <c r="C70" s="97">
        <v>2500</v>
      </c>
      <c r="D70" s="100">
        <f>C70*B70</f>
        <v>25000</v>
      </c>
      <c r="E70" s="18"/>
      <c r="F70" s="18"/>
      <c r="G70" s="19"/>
      <c r="H70" s="19"/>
    </row>
    <row r="71" spans="1:17" ht="15" thickBot="1" x14ac:dyDescent="0.35">
      <c r="A71" s="18"/>
      <c r="B71" s="18"/>
      <c r="C71" s="18"/>
      <c r="D71" s="19"/>
      <c r="E71" s="18"/>
    </row>
    <row r="72" spans="1:17" ht="15" thickBot="1" x14ac:dyDescent="0.35">
      <c r="A72" s="18"/>
      <c r="B72" s="18"/>
      <c r="C72" s="18"/>
      <c r="D72" s="19"/>
      <c r="E72" s="90" t="s">
        <v>0</v>
      </c>
      <c r="F72" s="11"/>
      <c r="G72" s="19"/>
      <c r="H72" s="19"/>
      <c r="N72" s="16"/>
      <c r="O72" s="16"/>
      <c r="P72" s="16"/>
      <c r="Q72" s="16"/>
    </row>
    <row r="73" spans="1:17" x14ac:dyDescent="0.3">
      <c r="A73" s="159" t="s">
        <v>25</v>
      </c>
      <c r="B73" s="56"/>
      <c r="C73" s="84" t="s">
        <v>27</v>
      </c>
      <c r="D73" s="85">
        <v>110</v>
      </c>
      <c r="E73" s="91">
        <f>C75*C74+D75*D74</f>
        <v>198</v>
      </c>
      <c r="F73" s="78"/>
      <c r="G73" s="11"/>
      <c r="H73" s="11"/>
      <c r="K73" s="15"/>
      <c r="L73" s="15"/>
      <c r="M73" s="15"/>
      <c r="N73" s="15"/>
      <c r="O73" s="15"/>
      <c r="P73" s="15"/>
      <c r="Q73" s="11"/>
    </row>
    <row r="74" spans="1:17" x14ac:dyDescent="0.3">
      <c r="A74" s="160"/>
      <c r="B74" s="80" t="s">
        <v>26</v>
      </c>
      <c r="C74" s="12">
        <v>9</v>
      </c>
      <c r="D74" s="13">
        <v>18</v>
      </c>
      <c r="E74" s="12"/>
      <c r="F74" s="11"/>
      <c r="G74" s="11"/>
      <c r="H74" s="11"/>
      <c r="K74" s="15"/>
      <c r="L74" s="15"/>
      <c r="M74" s="15"/>
      <c r="N74" s="15"/>
      <c r="O74" s="15"/>
      <c r="P74" s="15"/>
      <c r="Q74" s="10"/>
    </row>
    <row r="75" spans="1:17" ht="15" thickBot="1" x14ac:dyDescent="0.35">
      <c r="A75" s="86"/>
      <c r="B75" s="87" t="s">
        <v>17</v>
      </c>
      <c r="C75" s="88">
        <v>16</v>
      </c>
      <c r="D75" s="125">
        <v>3</v>
      </c>
      <c r="E75" s="89"/>
      <c r="F75" s="11"/>
      <c r="G75" s="19"/>
      <c r="H75" s="19"/>
      <c r="K75" s="16"/>
      <c r="L75" s="16"/>
      <c r="M75" s="16"/>
      <c r="N75" s="16"/>
      <c r="O75" s="16"/>
      <c r="P75" s="16"/>
    </row>
    <row r="76" spans="1:17" ht="15" thickBot="1" x14ac:dyDescent="0.35">
      <c r="A76" s="11"/>
      <c r="B76" s="11"/>
      <c r="D76" s="82" t="s">
        <v>11</v>
      </c>
      <c r="E76" s="83">
        <f>D73*E73</f>
        <v>21780</v>
      </c>
      <c r="F76" s="11"/>
      <c r="G76" s="19"/>
      <c r="H76" s="19"/>
      <c r="K76" s="11"/>
      <c r="L76" s="14"/>
      <c r="M76" s="14"/>
      <c r="N76" s="11"/>
      <c r="O76" s="14"/>
      <c r="P76" s="11"/>
    </row>
    <row r="77" spans="1:17" ht="15" thickBot="1" x14ac:dyDescent="0.35">
      <c r="A77" s="11"/>
      <c r="B77" s="11"/>
      <c r="C77" s="11"/>
      <c r="D77" s="78"/>
      <c r="E77" s="11"/>
      <c r="F77" s="11"/>
      <c r="G77" s="19"/>
      <c r="H77" s="19"/>
      <c r="M77" s="3"/>
      <c r="O77" s="3"/>
    </row>
    <row r="78" spans="1:17" x14ac:dyDescent="0.3">
      <c r="A78" s="151" t="s">
        <v>60</v>
      </c>
      <c r="B78" s="104"/>
      <c r="C78" s="105"/>
      <c r="D78" s="14"/>
      <c r="E78" s="11"/>
      <c r="F78" s="11"/>
      <c r="G78" s="19"/>
      <c r="H78" s="19"/>
    </row>
    <row r="79" spans="1:17" x14ac:dyDescent="0.3">
      <c r="A79" s="152"/>
      <c r="B79" s="102" t="s">
        <v>61</v>
      </c>
      <c r="C79" s="106" t="s">
        <v>29</v>
      </c>
      <c r="D79" s="14"/>
      <c r="E79" s="11"/>
      <c r="I79" s="19"/>
      <c r="J79" s="19"/>
      <c r="K79" s="18"/>
    </row>
    <row r="80" spans="1:17" x14ac:dyDescent="0.3">
      <c r="A80" s="147" t="s">
        <v>62</v>
      </c>
      <c r="B80" s="103" t="s">
        <v>83</v>
      </c>
      <c r="C80" s="107">
        <v>6000</v>
      </c>
      <c r="D80" s="14"/>
      <c r="I80" s="19"/>
      <c r="J80" s="19"/>
      <c r="K80" s="18"/>
    </row>
    <row r="81" spans="1:11" x14ac:dyDescent="0.3">
      <c r="A81" s="147" t="s">
        <v>62</v>
      </c>
      <c r="B81" s="103" t="s">
        <v>84</v>
      </c>
      <c r="C81" s="107">
        <v>12000</v>
      </c>
      <c r="I81" s="19"/>
      <c r="J81" s="19"/>
      <c r="K81" s="18"/>
    </row>
    <row r="82" spans="1:11" ht="15" thickBot="1" x14ac:dyDescent="0.35">
      <c r="A82" s="147" t="s">
        <v>63</v>
      </c>
      <c r="B82" s="103" t="s">
        <v>64</v>
      </c>
      <c r="C82" s="107">
        <v>25000</v>
      </c>
      <c r="I82" s="19"/>
      <c r="J82" s="19"/>
      <c r="K82" s="18"/>
    </row>
    <row r="83" spans="1:11" ht="15" thickBot="1" x14ac:dyDescent="0.35">
      <c r="A83" s="18"/>
      <c r="B83" s="72" t="s">
        <v>11</v>
      </c>
      <c r="C83" s="81">
        <f>C80+C81+C82</f>
        <v>43000</v>
      </c>
      <c r="I83" s="19"/>
      <c r="J83" s="19"/>
      <c r="K83" s="18"/>
    </row>
    <row r="84" spans="1:11" x14ac:dyDescent="0.3">
      <c r="A84" s="18"/>
      <c r="B84" s="11"/>
      <c r="C84" s="78"/>
      <c r="I84" s="19"/>
      <c r="J84" s="19"/>
      <c r="K84" s="18"/>
    </row>
    <row r="85" spans="1:11" x14ac:dyDescent="0.3">
      <c r="A85" s="18"/>
      <c r="B85" s="11"/>
      <c r="C85" s="78"/>
      <c r="I85" s="19"/>
      <c r="J85" s="19"/>
      <c r="K85" s="18"/>
    </row>
    <row r="86" spans="1:11" ht="15" thickBot="1" x14ac:dyDescent="0.35">
      <c r="A86" s="18"/>
      <c r="B86" s="11"/>
      <c r="C86" s="78"/>
      <c r="I86" s="19"/>
      <c r="J86" s="19"/>
      <c r="K86" s="18"/>
    </row>
    <row r="87" spans="1:11" ht="18.600000000000001" thickBot="1" x14ac:dyDescent="0.4">
      <c r="A87" s="76" t="s">
        <v>21</v>
      </c>
      <c r="B87" s="77">
        <f>B64</f>
        <v>117074.41</v>
      </c>
      <c r="C87" s="78"/>
      <c r="I87" s="19"/>
      <c r="J87" s="19"/>
      <c r="K87" s="18"/>
    </row>
    <row r="88" spans="1:11" ht="15" thickBot="1" x14ac:dyDescent="0.35">
      <c r="I88" s="19"/>
      <c r="J88" s="19"/>
      <c r="K88" s="18"/>
    </row>
    <row r="89" spans="1:11" ht="18.600000000000001" thickBot="1" x14ac:dyDescent="0.4">
      <c r="A89" s="76" t="s">
        <v>30</v>
      </c>
      <c r="B89" s="77">
        <f>B68+D69+D70+E75+C83</f>
        <v>135560</v>
      </c>
      <c r="I89" s="19"/>
      <c r="J89" s="19"/>
      <c r="K89" s="18"/>
    </row>
    <row r="90" spans="1:11" ht="15" thickBot="1" x14ac:dyDescent="0.35">
      <c r="I90" s="19"/>
      <c r="J90" s="19"/>
      <c r="K90" s="18"/>
    </row>
    <row r="91" spans="1:11" ht="18.600000000000001" thickBot="1" x14ac:dyDescent="0.4">
      <c r="A91" s="109" t="s">
        <v>65</v>
      </c>
      <c r="B91" s="110">
        <f>B89-B64</f>
        <v>18485.589999999997</v>
      </c>
      <c r="I91" s="19"/>
      <c r="J91" s="19"/>
      <c r="K91" s="18"/>
    </row>
    <row r="92" spans="1:11" x14ac:dyDescent="0.3">
      <c r="I92" s="19"/>
      <c r="J92" s="19"/>
      <c r="K92" s="18"/>
    </row>
    <row r="93" spans="1:11" x14ac:dyDescent="0.3">
      <c r="A93" s="101"/>
      <c r="B93" s="108"/>
      <c r="C93" s="108"/>
      <c r="I93" s="19"/>
      <c r="J93" s="19"/>
      <c r="K93" s="18"/>
    </row>
    <row r="94" spans="1:11" x14ac:dyDescent="0.3">
      <c r="I94" s="19"/>
      <c r="J94" s="19"/>
      <c r="K94" s="18"/>
    </row>
    <row r="95" spans="1:11" x14ac:dyDescent="0.3">
      <c r="A95" s="11"/>
      <c r="B95" s="11"/>
      <c r="C95" s="11"/>
      <c r="I95" s="19"/>
      <c r="J95" s="19"/>
      <c r="K95" s="18"/>
    </row>
    <row r="96" spans="1:11" x14ac:dyDescent="0.3">
      <c r="A96" s="11"/>
      <c r="B96" s="11"/>
      <c r="C96" s="11"/>
      <c r="I96" s="19"/>
      <c r="J96" s="19"/>
      <c r="K96" s="18"/>
    </row>
    <row r="97" spans="1:12" x14ac:dyDescent="0.3">
      <c r="A97" s="11"/>
      <c r="B97" s="11"/>
      <c r="C97" s="11"/>
      <c r="I97" s="19"/>
      <c r="J97" s="19"/>
      <c r="K97" s="18"/>
    </row>
    <row r="98" spans="1:12" x14ac:dyDescent="0.3">
      <c r="A98" s="11"/>
      <c r="B98" s="14"/>
      <c r="C98" s="14"/>
      <c r="I98" s="19"/>
      <c r="J98" s="19"/>
      <c r="K98" s="18"/>
    </row>
    <row r="99" spans="1:12" x14ac:dyDescent="0.3">
      <c r="A99" s="11"/>
      <c r="B99" s="14"/>
      <c r="C99" s="14"/>
      <c r="I99" s="19"/>
      <c r="J99" s="19"/>
      <c r="K99" s="18"/>
    </row>
    <row r="100" spans="1:12" x14ac:dyDescent="0.3">
      <c r="A100" s="11"/>
      <c r="B100" s="11"/>
      <c r="C100" s="11"/>
    </row>
    <row r="101" spans="1:12" x14ac:dyDescent="0.3">
      <c r="A101" s="11"/>
      <c r="B101" s="11"/>
      <c r="C101" s="11"/>
      <c r="F101" s="11"/>
      <c r="G101" s="14"/>
      <c r="H101" s="14"/>
      <c r="I101" s="19"/>
      <c r="J101" s="19"/>
      <c r="K101" s="18"/>
    </row>
    <row r="102" spans="1:12" x14ac:dyDescent="0.3">
      <c r="A102" s="11"/>
      <c r="B102" s="11"/>
      <c r="C102" s="11"/>
      <c r="E102" s="11"/>
      <c r="F102" s="11"/>
      <c r="G102" s="14"/>
      <c r="H102" s="14"/>
      <c r="I102" s="11"/>
      <c r="J102" s="11"/>
      <c r="K102" s="11"/>
    </row>
    <row r="103" spans="1:12" x14ac:dyDescent="0.3">
      <c r="D103" s="14"/>
      <c r="E103" s="11"/>
      <c r="F103" s="11"/>
      <c r="G103" s="14"/>
      <c r="H103" s="14"/>
      <c r="I103" s="11"/>
      <c r="J103" s="28"/>
      <c r="K103" s="78"/>
    </row>
    <row r="104" spans="1:12" x14ac:dyDescent="0.3">
      <c r="D104" s="11"/>
      <c r="E104" s="11"/>
      <c r="F104" s="11"/>
      <c r="G104" s="14"/>
      <c r="H104" s="14"/>
      <c r="I104" s="19"/>
      <c r="J104" s="19"/>
      <c r="K104" s="18"/>
    </row>
    <row r="105" spans="1:12" x14ac:dyDescent="0.3">
      <c r="D105" s="11"/>
      <c r="E105" s="11"/>
      <c r="F105" s="11"/>
      <c r="G105" s="14"/>
      <c r="H105" s="14"/>
      <c r="I105" s="19"/>
      <c r="J105" s="19"/>
      <c r="K105" s="18"/>
    </row>
    <row r="106" spans="1:12" x14ac:dyDescent="0.3">
      <c r="D106" s="14"/>
      <c r="E106" s="11"/>
      <c r="F106" s="11"/>
      <c r="G106" s="14"/>
      <c r="H106" s="14"/>
      <c r="I106" s="19"/>
      <c r="J106" s="19"/>
      <c r="K106" s="18"/>
    </row>
    <row r="107" spans="1:12" x14ac:dyDescent="0.3">
      <c r="D107" s="14"/>
      <c r="E107" s="11"/>
      <c r="F107" s="11"/>
      <c r="G107" s="14"/>
      <c r="H107" s="14"/>
      <c r="I107" s="19"/>
      <c r="J107" s="19"/>
      <c r="K107" s="18"/>
    </row>
    <row r="108" spans="1:12" x14ac:dyDescent="0.3">
      <c r="D108" s="14"/>
      <c r="E108" s="11"/>
      <c r="F108" s="11"/>
      <c r="G108" s="14"/>
      <c r="H108" s="14"/>
      <c r="L108"/>
    </row>
    <row r="109" spans="1:12" x14ac:dyDescent="0.3">
      <c r="D109" s="14"/>
      <c r="E109" s="11"/>
    </row>
    <row r="110" spans="1:12" x14ac:dyDescent="0.3">
      <c r="D110" s="14"/>
    </row>
    <row r="111" spans="1:12" x14ac:dyDescent="0.3">
      <c r="J111"/>
      <c r="L111"/>
    </row>
    <row r="112" spans="1:12" x14ac:dyDescent="0.3">
      <c r="J112"/>
      <c r="L112"/>
    </row>
    <row r="116" spans="9:11" x14ac:dyDescent="0.3">
      <c r="I116" s="14"/>
      <c r="J116" s="14"/>
      <c r="K116" s="11"/>
    </row>
    <row r="117" spans="9:11" x14ac:dyDescent="0.3">
      <c r="I117" s="14"/>
      <c r="J117" s="14"/>
      <c r="K117" s="14"/>
    </row>
    <row r="118" spans="9:11" x14ac:dyDescent="0.3">
      <c r="I118" s="14"/>
      <c r="J118" s="14"/>
      <c r="K118" s="14"/>
    </row>
    <row r="119" spans="9:11" x14ac:dyDescent="0.3">
      <c r="I119" s="14"/>
      <c r="J119" s="14"/>
      <c r="K119" s="11"/>
    </row>
    <row r="120" spans="9:11" x14ac:dyDescent="0.3">
      <c r="I120" s="14"/>
      <c r="J120" s="11"/>
      <c r="K120" s="11"/>
    </row>
    <row r="121" spans="9:11" x14ac:dyDescent="0.3">
      <c r="I121" s="14"/>
      <c r="J121" s="11"/>
      <c r="K121" s="11"/>
    </row>
    <row r="122" spans="9:11" x14ac:dyDescent="0.3">
      <c r="I122" s="14"/>
      <c r="J122" s="11"/>
      <c r="K122" s="11"/>
    </row>
    <row r="123" spans="9:11" x14ac:dyDescent="0.3">
      <c r="I123" s="14"/>
      <c r="J123" s="14"/>
      <c r="K123" s="11"/>
    </row>
  </sheetData>
  <mergeCells count="13">
    <mergeCell ref="A3:A4"/>
    <mergeCell ref="A17:A18"/>
    <mergeCell ref="A78:A79"/>
    <mergeCell ref="A35:B35"/>
    <mergeCell ref="A59:D59"/>
    <mergeCell ref="A60:D60"/>
    <mergeCell ref="A73:A74"/>
    <mergeCell ref="A66:A67"/>
    <mergeCell ref="A40:A41"/>
    <mergeCell ref="A58:D58"/>
    <mergeCell ref="A57:D57"/>
    <mergeCell ref="A47:A48"/>
    <mergeCell ref="A55:A56"/>
  </mergeCells>
  <hyperlinks>
    <hyperlink ref="K18" r:id="rId1" display="https://www.ldlc.com/fiche/PB00109453.html" xr:uid="{01991B9A-4857-4EAC-B6C6-993BD2A89818}"/>
    <hyperlink ref="E19" r:id="rId2" xr:uid="{927838C9-0D19-4806-836D-5C2C75475C41}"/>
    <hyperlink ref="E20" r:id="rId3" xr:uid="{4E7F4EF3-A1CC-47DF-90D5-C62AC9DA7FE4}"/>
    <hyperlink ref="E21" r:id="rId4" xr:uid="{8C586AE1-257B-4FBA-BA87-4B22FBBFCCAF}"/>
    <hyperlink ref="E22" r:id="rId5" location="mpos=18|mp" xr:uid="{3BA78825-4DAA-4F26-B9A9-E6643129B8B2}"/>
    <hyperlink ref="E26" r:id="rId6" xr:uid="{2F98DE8A-0442-437C-BB5A-D9E18347C375}"/>
    <hyperlink ref="E25" r:id="rId7" xr:uid="{936E6072-A8A2-4875-9C7E-2F9D0630CA2D}"/>
    <hyperlink ref="E27" r:id="rId8" display="https://fr.rs-online.com/web/p/products/6766721/?grossPrice=Y&amp;cm_mmc=FR-PLA-DS3A-_-google-_-PLA_FR_FR_Cordons_Et_Fils-_-Conduits_And_Cha%C3%AEnes_Porte-C%C3%A2bles_Et_Chemins_De_C%C3%A2bles%7CGoulottes_Et_Cha%C3%AEnes_Porte-C%C3%A2bles-_-PRODUCT_GROUP&amp;matchtype=&amp;pla-483863088460&amp;gclid=CjwKCAiA9efgBRAYEiwAUT-jtJNqD0oiFmEcZ32L0J7ic8PlmXaM6_CMubye8kklYgiCDdusmryyLhoCNRMQAvD_BwE&amp;gclsrc=aw.ds  " xr:uid="{97A8040C-71EE-4BCE-9AEC-FEF155E54C48}"/>
    <hyperlink ref="K6" r:id="rId9" xr:uid="{1F643DA6-B081-41B3-ACD5-1F6D89599CA8}"/>
    <hyperlink ref="K7" r:id="rId10" xr:uid="{CC85F76A-0445-4FBF-9165-228B03B0927F}"/>
    <hyperlink ref="K8" r:id="rId11" location="mpos=1|mp|tg " xr:uid="{226F0477-8102-483F-AD6E-56023FE38C3C}"/>
    <hyperlink ref="K9" r:id="rId12" xr:uid="{89F7ACAA-3AF7-470C-837D-D05F2E8379DC}"/>
    <hyperlink ref="K10" r:id="rId13" location="mpos=1|mp " xr:uid="{E7B4AD4E-D4DF-4F85-A12F-BA1AC8ED991B}"/>
    <hyperlink ref="K11" r:id="rId14" xr:uid="{1A11D19C-B88A-4F59-B078-57A0447C2290}"/>
    <hyperlink ref="K12" r:id="rId15" location="mpos=3|mp " xr:uid="{0792A49C-86B5-4ED7-A9C2-42934CB07657}"/>
    <hyperlink ref="K13" r:id="rId16" xr:uid="{C1D69C8C-6ECF-425D-B5EE-6780121F6A8C}"/>
  </hyperlinks>
  <pageMargins left="0.7" right="0.7" top="0.75" bottom="0.75" header="0.3" footer="0.3"/>
  <pageSetup paperSize="9" orientation="portrait" r:id="rId1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5D8C40CB1C644B5C6C6C40B0F24C6" ma:contentTypeVersion="2" ma:contentTypeDescription="Crée un document." ma:contentTypeScope="" ma:versionID="14be446d4ba1d77b624d31e888fcebdf">
  <xsd:schema xmlns:xsd="http://www.w3.org/2001/XMLSchema" xmlns:xs="http://www.w3.org/2001/XMLSchema" xmlns:p="http://schemas.microsoft.com/office/2006/metadata/properties" xmlns:ns2="de1d2012-e2b9-4f8a-9eea-884c1d0dba5d" targetNamespace="http://schemas.microsoft.com/office/2006/metadata/properties" ma:root="true" ma:fieldsID="6c990a28c38fb4974c070577ab5a8f72" ns2:_="">
    <xsd:import namespace="de1d2012-e2b9-4f8a-9eea-884c1d0dba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d2012-e2b9-4f8a-9eea-884c1d0dba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1FB71E-AA4C-42B6-843F-DE5A5CA11A3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e1d2012-e2b9-4f8a-9eea-884c1d0dba5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91CA98F-25B4-4BD4-AB18-3224031B51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13E9BA-F061-42F3-9D48-D73857AC4E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1d2012-e2b9-4f8a-9eea-884c1d0dba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bensimon</dc:creator>
  <cp:lastModifiedBy>user</cp:lastModifiedBy>
  <dcterms:created xsi:type="dcterms:W3CDTF">2017-12-19T10:14:19Z</dcterms:created>
  <dcterms:modified xsi:type="dcterms:W3CDTF">2018-12-20T10:16:28Z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0x010100CF55D8C40CB1C644B5C6C6C40B0F24C6</vt:lpwstr>
  </property>
</Properties>
</file>