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359e11b96a407574/Documents/"/>
    </mc:Choice>
  </mc:AlternateContent>
  <xr:revisionPtr revIDLastSave="1710" documentId="8_{328CC7E5-3AFC-42BD-8323-680E7AB7D58F}" xr6:coauthVersionLast="47" xr6:coauthVersionMax="47" xr10:uidLastSave="{0BEFBF81-D34E-4772-948D-1622BDCA7A1B}"/>
  <bookViews>
    <workbookView xWindow="-108" yWindow="-108" windowWidth="23256" windowHeight="12456" xr2:uid="{00000000-000D-0000-FFFF-FFFF00000000}"/>
  </bookViews>
  <sheets>
    <sheet name="Dataset" sheetId="1" r:id="rId1"/>
    <sheet name="Supply-Demand" sheetId="2" r:id="rId2"/>
    <sheet name="Price" sheetId="3" r:id="rId3"/>
    <sheet name="Finance" sheetId="4" r:id="rId4"/>
    <sheet name="Population" sheetId="5" r:id="rId5"/>
    <sheet name="Ownership" sheetId="6" r:id="rId6"/>
    <sheet name="Workforce" sheetId="7" r:id="rId7"/>
    <sheet name="Dwelling" sheetId="8" r:id="rId8"/>
    <sheet name="Famil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9" l="1"/>
  <c r="A14" i="9"/>
  <c r="C13" i="9"/>
  <c r="D13" i="9"/>
  <c r="E13" i="9"/>
  <c r="F13" i="9"/>
  <c r="A13" i="9"/>
  <c r="D7" i="9"/>
  <c r="E7" i="9"/>
  <c r="F7" i="9"/>
  <c r="D8" i="9"/>
  <c r="E8" i="9"/>
  <c r="F8" i="9"/>
  <c r="D9" i="9"/>
  <c r="E9" i="9"/>
  <c r="F9" i="9"/>
  <c r="D10" i="9"/>
  <c r="E10" i="9"/>
  <c r="F10" i="9"/>
  <c r="A7" i="9"/>
  <c r="A8" i="9"/>
  <c r="A9" i="9"/>
  <c r="A10" i="9"/>
  <c r="B3" i="8"/>
  <c r="C3" i="8"/>
  <c r="D3" i="8"/>
  <c r="E3" i="8"/>
  <c r="F3" i="8"/>
  <c r="B4" i="8"/>
  <c r="C4" i="8"/>
  <c r="D4" i="8"/>
  <c r="E4" i="8"/>
  <c r="F4" i="8"/>
  <c r="A4" i="8"/>
  <c r="A3" i="8"/>
  <c r="A5" i="8"/>
  <c r="B5" i="8"/>
  <c r="C5" i="8"/>
  <c r="D5" i="8"/>
  <c r="E5" i="8"/>
  <c r="F5" i="8"/>
  <c r="D4" i="2"/>
  <c r="E4" i="2"/>
  <c r="F4" i="2"/>
  <c r="C4" i="2"/>
  <c r="C5" i="2" s="1"/>
  <c r="B9" i="2"/>
  <c r="C9" i="2"/>
  <c r="D9" i="2"/>
  <c r="E9" i="2"/>
  <c r="F9" i="2"/>
  <c r="A9" i="2"/>
  <c r="B4" i="2"/>
  <c r="D7" i="4"/>
  <c r="E7" i="4"/>
  <c r="F7" i="4"/>
  <c r="D8" i="4"/>
  <c r="E8" i="4"/>
  <c r="F8" i="4"/>
  <c r="A7" i="4"/>
  <c r="A8" i="4"/>
  <c r="A5" i="4"/>
  <c r="B4" i="6" l="1"/>
  <c r="C4" i="6"/>
  <c r="D4" i="6"/>
  <c r="E4" i="6"/>
  <c r="F4" i="6"/>
  <c r="A4" i="6"/>
  <c r="B3" i="6"/>
  <c r="C3" i="6"/>
  <c r="D3" i="6"/>
  <c r="E3" i="6"/>
  <c r="F3" i="6"/>
  <c r="A3" i="6"/>
  <c r="C8" i="6"/>
  <c r="D8" i="6"/>
  <c r="E8" i="6"/>
  <c r="F8" i="6"/>
  <c r="C9" i="6"/>
  <c r="D9" i="6"/>
  <c r="E9" i="6"/>
  <c r="F9" i="6"/>
  <c r="A9" i="6"/>
  <c r="A8" i="6"/>
  <c r="I3" i="3"/>
  <c r="I4" i="3"/>
  <c r="H4" i="3"/>
  <c r="H3" i="3"/>
  <c r="C8" i="1"/>
  <c r="D8" i="1"/>
  <c r="E8" i="1"/>
  <c r="F8" i="1"/>
  <c r="C29" i="1"/>
  <c r="C30" i="1"/>
  <c r="C6" i="8" s="1"/>
  <c r="A3" i="5"/>
  <c r="B3" i="5"/>
  <c r="B7" i="5"/>
  <c r="C7" i="5"/>
  <c r="D7" i="5"/>
  <c r="E7" i="5"/>
  <c r="F7" i="5"/>
  <c r="B6" i="5"/>
  <c r="C6" i="5"/>
  <c r="D6" i="5"/>
  <c r="E6" i="5"/>
  <c r="F6" i="5"/>
  <c r="A7" i="5"/>
  <c r="B6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F3" i="7"/>
  <c r="A2" i="5"/>
  <c r="B2" i="5"/>
  <c r="C2" i="5"/>
  <c r="D2" i="5"/>
  <c r="E2" i="5"/>
  <c r="F2" i="5"/>
  <c r="C3" i="5"/>
  <c r="D3" i="5"/>
  <c r="E3" i="5"/>
  <c r="F3" i="5"/>
  <c r="B8" i="5"/>
  <c r="A9" i="5"/>
  <c r="B9" i="5"/>
  <c r="C9" i="5"/>
  <c r="D9" i="5"/>
  <c r="E9" i="5"/>
  <c r="F9" i="5"/>
  <c r="C8" i="5"/>
  <c r="D8" i="5"/>
  <c r="E8" i="5"/>
  <c r="F8" i="5"/>
  <c r="A8" i="5"/>
  <c r="B3" i="4"/>
  <c r="A15" i="9"/>
  <c r="B15" i="9"/>
  <c r="B4" i="9" s="1"/>
  <c r="C15" i="9"/>
  <c r="C4" i="9" s="1"/>
  <c r="D15" i="9"/>
  <c r="D4" i="9" s="1"/>
  <c r="E15" i="9"/>
  <c r="E4" i="9" s="1"/>
  <c r="F15" i="9"/>
  <c r="F4" i="9" s="1"/>
  <c r="A16" i="9"/>
  <c r="B16" i="9"/>
  <c r="B5" i="9" s="1"/>
  <c r="C16" i="9"/>
  <c r="C5" i="9" s="1"/>
  <c r="D16" i="9"/>
  <c r="D5" i="9" s="1"/>
  <c r="E16" i="9"/>
  <c r="E5" i="9" s="1"/>
  <c r="F16" i="9"/>
  <c r="F5" i="9" s="1"/>
  <c r="A17" i="9"/>
  <c r="B17" i="9"/>
  <c r="B6" i="9" s="1"/>
  <c r="C17" i="9"/>
  <c r="C6" i="9" s="1"/>
  <c r="D17" i="9"/>
  <c r="D6" i="9" s="1"/>
  <c r="E17" i="9"/>
  <c r="E6" i="9" s="1"/>
  <c r="F17" i="9"/>
  <c r="F6" i="9" s="1"/>
  <c r="B14" i="9"/>
  <c r="B3" i="9" s="1"/>
  <c r="C14" i="9"/>
  <c r="C3" i="9" s="1"/>
  <c r="D14" i="9"/>
  <c r="D3" i="9" s="1"/>
  <c r="E14" i="9"/>
  <c r="E3" i="9" s="1"/>
  <c r="F14" i="9"/>
  <c r="F3" i="9" s="1"/>
  <c r="A9" i="8"/>
  <c r="A10" i="8"/>
  <c r="A7" i="8"/>
  <c r="A8" i="8"/>
  <c r="A6" i="8"/>
  <c r="B4" i="7"/>
  <c r="A5" i="7"/>
  <c r="B5" i="7"/>
  <c r="C5" i="7"/>
  <c r="D5" i="7"/>
  <c r="E5" i="7"/>
  <c r="F5" i="7"/>
  <c r="A6" i="7"/>
  <c r="B6" i="7"/>
  <c r="C6" i="7"/>
  <c r="D6" i="7"/>
  <c r="E6" i="7"/>
  <c r="F6" i="7"/>
  <c r="C4" i="7"/>
  <c r="D4" i="7"/>
  <c r="E4" i="7"/>
  <c r="F4" i="7"/>
  <c r="A4" i="7"/>
  <c r="B3" i="7"/>
  <c r="C3" i="7"/>
  <c r="D3" i="7"/>
  <c r="E3" i="7"/>
  <c r="A3" i="7"/>
  <c r="A6" i="6"/>
  <c r="B6" i="6"/>
  <c r="C6" i="6"/>
  <c r="D6" i="6"/>
  <c r="E6" i="6"/>
  <c r="F6" i="6"/>
  <c r="G6" i="6" s="1"/>
  <c r="A7" i="6"/>
  <c r="B7" i="6"/>
  <c r="C7" i="6"/>
  <c r="D7" i="6"/>
  <c r="E7" i="6"/>
  <c r="F7" i="6"/>
  <c r="B5" i="6"/>
  <c r="C5" i="6"/>
  <c r="D5" i="6"/>
  <c r="E5" i="6"/>
  <c r="F5" i="6"/>
  <c r="A5" i="6"/>
  <c r="A5" i="5"/>
  <c r="B5" i="5"/>
  <c r="C5" i="5"/>
  <c r="D5" i="5"/>
  <c r="E5" i="5"/>
  <c r="F5" i="5"/>
  <c r="A6" i="5"/>
  <c r="B4" i="5"/>
  <c r="C4" i="5"/>
  <c r="D4" i="5"/>
  <c r="E4" i="5"/>
  <c r="F4" i="5"/>
  <c r="A4" i="5"/>
  <c r="A2" i="9"/>
  <c r="B2" i="9"/>
  <c r="C2" i="9"/>
  <c r="D2" i="9"/>
  <c r="E2" i="9"/>
  <c r="F2" i="9"/>
  <c r="B1" i="9"/>
  <c r="C1" i="9"/>
  <c r="D1" i="9"/>
  <c r="E1" i="9"/>
  <c r="F1" i="9"/>
  <c r="A2" i="8"/>
  <c r="B2" i="8"/>
  <c r="C2" i="8"/>
  <c r="D2" i="8"/>
  <c r="E2" i="8"/>
  <c r="F2" i="8"/>
  <c r="B1" i="8"/>
  <c r="C1" i="8"/>
  <c r="D1" i="8"/>
  <c r="E1" i="8"/>
  <c r="F1" i="8"/>
  <c r="A2" i="7"/>
  <c r="B2" i="7"/>
  <c r="C2" i="7"/>
  <c r="D2" i="7"/>
  <c r="E2" i="7"/>
  <c r="F2" i="7"/>
  <c r="B1" i="7"/>
  <c r="C1" i="7"/>
  <c r="D1" i="7"/>
  <c r="E1" i="7"/>
  <c r="F1" i="7"/>
  <c r="A2" i="6"/>
  <c r="B2" i="6"/>
  <c r="C2" i="6"/>
  <c r="D2" i="6"/>
  <c r="E2" i="6"/>
  <c r="F2" i="6"/>
  <c r="B1" i="6"/>
  <c r="C1" i="6"/>
  <c r="D1" i="6"/>
  <c r="E1" i="6"/>
  <c r="F1" i="6"/>
  <c r="B1" i="5"/>
  <c r="C1" i="5"/>
  <c r="D1" i="5"/>
  <c r="E1" i="5"/>
  <c r="F1" i="5"/>
  <c r="A1" i="9"/>
  <c r="A1" i="8"/>
  <c r="A1" i="7"/>
  <c r="A1" i="6"/>
  <c r="A1" i="5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A4" i="4"/>
  <c r="A3" i="4"/>
  <c r="A2" i="4"/>
  <c r="B2" i="4"/>
  <c r="C2" i="4"/>
  <c r="D2" i="4"/>
  <c r="E2" i="4"/>
  <c r="F2" i="4"/>
  <c r="B1" i="4"/>
  <c r="C1" i="4"/>
  <c r="D1" i="4"/>
  <c r="E1" i="4"/>
  <c r="F1" i="4"/>
  <c r="A1" i="4"/>
  <c r="A1" i="3"/>
  <c r="A2" i="3"/>
  <c r="B2" i="3"/>
  <c r="C2" i="3"/>
  <c r="D2" i="3"/>
  <c r="E2" i="3"/>
  <c r="F2" i="3"/>
  <c r="A3" i="3"/>
  <c r="B3" i="3"/>
  <c r="B6" i="3" s="1"/>
  <c r="C3" i="3"/>
  <c r="C6" i="3" s="1"/>
  <c r="D3" i="3"/>
  <c r="D6" i="3" s="1"/>
  <c r="E3" i="3"/>
  <c r="F3" i="3"/>
  <c r="A4" i="3"/>
  <c r="B4" i="3"/>
  <c r="C4" i="3"/>
  <c r="D4" i="3"/>
  <c r="E4" i="3"/>
  <c r="F4" i="3"/>
  <c r="B1" i="3"/>
  <c r="C1" i="3"/>
  <c r="D1" i="3"/>
  <c r="E1" i="3"/>
  <c r="F1" i="3"/>
  <c r="B1" i="2"/>
  <c r="F6" i="2"/>
  <c r="B7" i="2"/>
  <c r="C7" i="2"/>
  <c r="D7" i="2"/>
  <c r="E7" i="2"/>
  <c r="F7" i="2"/>
  <c r="B6" i="2"/>
  <c r="C6" i="2"/>
  <c r="D6" i="2"/>
  <c r="E6" i="2"/>
  <c r="B8" i="2"/>
  <c r="C8" i="2"/>
  <c r="D8" i="2"/>
  <c r="E8" i="2"/>
  <c r="F8" i="2"/>
  <c r="B3" i="2"/>
  <c r="C3" i="2"/>
  <c r="D3" i="2"/>
  <c r="E3" i="2"/>
  <c r="F3" i="2"/>
  <c r="F2" i="2"/>
  <c r="E2" i="2"/>
  <c r="D2" i="2"/>
  <c r="C2" i="2"/>
  <c r="B2" i="2"/>
  <c r="C1" i="2"/>
  <c r="D1" i="2"/>
  <c r="E1" i="2"/>
  <c r="F1" i="2"/>
  <c r="A2" i="2"/>
  <c r="A6" i="2"/>
  <c r="A7" i="2"/>
  <c r="A8" i="2"/>
  <c r="A3" i="2"/>
  <c r="A1" i="2"/>
  <c r="G5" i="6" l="1"/>
  <c r="H3" i="4"/>
  <c r="G7" i="6"/>
  <c r="H5" i="4"/>
  <c r="E6" i="3"/>
  <c r="H4" i="4"/>
  <c r="F6" i="3"/>
  <c r="F7" i="3" s="1"/>
  <c r="B9" i="3"/>
  <c r="E10" i="5"/>
  <c r="D10" i="5"/>
  <c r="F10" i="5"/>
  <c r="C10" i="5"/>
  <c r="D5" i="2"/>
  <c r="F5" i="2"/>
  <c r="E5" i="2"/>
</calcChain>
</file>

<file path=xl/sharedStrings.xml><?xml version="1.0" encoding="utf-8"?>
<sst xmlns="http://schemas.openxmlformats.org/spreadsheetml/2006/main" count="89" uniqueCount="72">
  <si>
    <t>Location</t>
  </si>
  <si>
    <t>Time</t>
  </si>
  <si>
    <t>MedianHousePrice</t>
  </si>
  <si>
    <t>MedianUnitPrice</t>
  </si>
  <si>
    <t>MedianPersonalWeeklyIncome</t>
  </si>
  <si>
    <t>MedianFamilyWeeklyIncome</t>
  </si>
  <si>
    <t>MedianMortgageWeeklyPayment</t>
  </si>
  <si>
    <t>MedianWeeklyRent</t>
  </si>
  <si>
    <t>Population</t>
  </si>
  <si>
    <t>MedianAge</t>
  </si>
  <si>
    <t>Families</t>
  </si>
  <si>
    <t>TotalPrivateDwelling</t>
  </si>
  <si>
    <t>Married(%)</t>
  </si>
  <si>
    <t>Separated+Divorced(%)</t>
  </si>
  <si>
    <t>Widowed(%)</t>
  </si>
  <si>
    <t>NeverMarried(%)</t>
  </si>
  <si>
    <t>BirthInAustralia(%)</t>
  </si>
  <si>
    <t>Worked full-time(%)</t>
  </si>
  <si>
    <t>Worked part-time(%)</t>
  </si>
  <si>
    <t>Unemployment(%)</t>
  </si>
  <si>
    <t>PeopleTravelledToWorkByPublicTransport(%)</t>
  </si>
  <si>
    <t>PeopleTravelledToWorkByCar(%)</t>
  </si>
  <si>
    <t>AverageMotorVehiclesPerDwelling</t>
  </si>
  <si>
    <t>CoupleFamilyNoChidren(%)</t>
  </si>
  <si>
    <t>CoupleFamilyHasChidren(%)</t>
  </si>
  <si>
    <t>OneParentFamily(%)</t>
  </si>
  <si>
    <t>OtherFamily(%)</t>
  </si>
  <si>
    <t>OccupiedDwellings(%)</t>
  </si>
  <si>
    <t>UnoccupiedDwelling(%)</t>
  </si>
  <si>
    <t>SeparateHouse(dwellings%)</t>
  </si>
  <si>
    <t>SemiDetached(dwellings%)</t>
  </si>
  <si>
    <t>FlatUnitApartment(dwellings%)</t>
  </si>
  <si>
    <t>0xBedroom(%)</t>
  </si>
  <si>
    <t>1xBedroom(%)</t>
  </si>
  <si>
    <t>2xBedroom(%)</t>
  </si>
  <si>
    <t>3xBedroom(%)</t>
  </si>
  <si>
    <t>4xBedroom+(%)</t>
  </si>
  <si>
    <t>AverageNumberBedroomsPerDwelling</t>
  </si>
  <si>
    <t>AverageNumberPeoplePerHousehold</t>
  </si>
  <si>
    <t>FullyOwned(%)</t>
  </si>
  <si>
    <t>OwnedWithMortgage(%)</t>
  </si>
  <si>
    <t>Rented(%)</t>
  </si>
  <si>
    <t>FamilyHouseHolds(%)</t>
  </si>
  <si>
    <t>SinglePersonHouseHolds(%)</t>
  </si>
  <si>
    <t>GroupHouseHold(%)</t>
  </si>
  <si>
    <t>LessThan$650WeeklyIncome(%)</t>
  </si>
  <si>
    <t>MoreThan$3000WeeklyIncome(%)</t>
  </si>
  <si>
    <t>HouseholdsRentPayments&lt;30%Income (%)</t>
  </si>
  <si>
    <t>HouseholdsRentPayments&gt;30%Income(%)</t>
  </si>
  <si>
    <t>HouseholdsMortgageRepayments&lt;30%Income(%)</t>
  </si>
  <si>
    <t>HouseholdsMortgageRepayments&gt;30%Income(%)</t>
  </si>
  <si>
    <t>Y2001</t>
  </si>
  <si>
    <t>Y2006</t>
  </si>
  <si>
    <t>Y2011</t>
  </si>
  <si>
    <t>Y2016</t>
  </si>
  <si>
    <t>Y2021</t>
  </si>
  <si>
    <t>Belfield</t>
  </si>
  <si>
    <t>Demand</t>
  </si>
  <si>
    <t>Ratio-supply demand</t>
  </si>
  <si>
    <t>Gaps</t>
  </si>
  <si>
    <t>House price index</t>
  </si>
  <si>
    <t>Index of Population</t>
  </si>
  <si>
    <t xml:space="preserve"> </t>
  </si>
  <si>
    <t>Price Gap index</t>
  </si>
  <si>
    <t>% of increase since 2006</t>
  </si>
  <si>
    <t>Ownership index</t>
  </si>
  <si>
    <t>2011-2016 price boost</t>
  </si>
  <si>
    <t>MedianHouseholdWeeklyIncome</t>
  </si>
  <si>
    <t>CoupleFamilyNoChidren</t>
  </si>
  <si>
    <t>CoupleFamilyHasChidren</t>
  </si>
  <si>
    <t>OneParentFamily</t>
  </si>
  <si>
    <t>OtherFamily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</si>
</sst>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$&quot;#,##0"/>
    <numFmt numFmtId="165" formatCode="0.0%"/>
    <numFmt numFmtId="166" formatCode="#,##0.0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165" fontId="2" fillId="7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165" fontId="2" fillId="9" borderId="1" xfId="0" applyNumberFormat="1" applyFont="1" applyFill="1" applyBorder="1" applyAlignment="1">
      <alignment vertical="center"/>
    </xf>
    <xf numFmtId="166" fontId="2" fillId="9" borderId="1" xfId="0" applyNumberFormat="1" applyFont="1" applyFill="1" applyBorder="1" applyAlignment="1">
      <alignment vertical="center"/>
    </xf>
    <xf numFmtId="166" fontId="2" fillId="4" borderId="1" xfId="0" applyNumberFormat="1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65" fontId="1" fillId="10" borderId="1" xfId="0" applyNumberFormat="1" applyFont="1" applyFill="1" applyBorder="1" applyAlignment="1">
      <alignment vertical="center"/>
    </xf>
    <xf numFmtId="166" fontId="2" fillId="11" borderId="1" xfId="0" applyNumberFormat="1" applyFont="1" applyFill="1" applyBorder="1" applyAlignment="1">
      <alignment vertical="center"/>
    </xf>
    <xf numFmtId="165" fontId="1" fillId="12" borderId="1" xfId="0" applyNumberFormat="1" applyFont="1" applyFill="1" applyBorder="1" applyAlignment="1">
      <alignment vertical="center"/>
    </xf>
    <xf numFmtId="0" fontId="1" fillId="12" borderId="1" xfId="0" applyFont="1" applyFill="1" applyBorder="1"/>
    <xf numFmtId="165" fontId="2" fillId="13" borderId="1" xfId="0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vertical="center"/>
    </xf>
    <xf numFmtId="165" fontId="2" fillId="4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vertical="center"/>
    </xf>
    <xf numFmtId="0" fontId="0" fillId="8" borderId="0" xfId="0" applyFill="1"/>
    <xf numFmtId="10" fontId="0" fillId="8" borderId="0" xfId="0" applyNumberFormat="1" applyFill="1"/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8" borderId="0" xfId="0" applyNumberFormat="1" applyFill="1"/>
    <xf numFmtId="165" fontId="0" fillId="15" borderId="0" xfId="0" applyNumberFormat="1" applyFill="1"/>
    <xf numFmtId="9" fontId="0" fillId="8" borderId="0" xfId="1" applyFont="1" applyFill="1"/>
    <xf numFmtId="167" fontId="0" fillId="0" borderId="0" xfId="0" applyNumberFormat="1"/>
    <xf numFmtId="167" fontId="0" fillId="0" borderId="0" xfId="2" applyNumberFormat="1" applyFont="1"/>
    <xf numFmtId="9" fontId="0" fillId="0" borderId="0" xfId="1" applyFont="1" applyFill="1"/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Supply To Demand</a:t>
            </a:r>
          </a:p>
        </c:rich>
      </c:tx>
      <c:layout>
        <c:manualLayout>
          <c:xMode val="edge"/>
          <c:yMode val="edge"/>
          <c:x val="6.2453141886675931E-2"/>
          <c:y val="1.889659832124945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631465184498998E-2"/>
          <c:y val="0.10471557391959668"/>
          <c:w val="0.83428596769584029"/>
          <c:h val="0.77263714560432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'Supply-Demand'!$A$3</c:f>
              <c:strCache>
                <c:ptCount val="1"/>
                <c:pt idx="0">
                  <c:v>TotalPrivateDwelling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'Supply-Demand'!$B$1:$F$2</c15:sqref>
                  </c15:fullRef>
                  <c15:levelRef>
                    <c15:sqref>'Supply-Demand'!$B$2:$F$2</c15:sqref>
                  </c15:levelRef>
                </c:ext>
              </c:extLst>
              <c:f>'Supply-Demand'!$B$2:$F$2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'Supply-Demand'!$B$3:$F$3</c:f>
              <c:numCache>
                <c:formatCode>General</c:formatCode>
                <c:ptCount val="5"/>
                <c:pt idx="0">
                  <c:v>2110</c:v>
                </c:pt>
                <c:pt idx="1">
                  <c:v>2125</c:v>
                </c:pt>
                <c:pt idx="2">
                  <c:v>2193</c:v>
                </c:pt>
                <c:pt idx="3">
                  <c:v>2282</c:v>
                </c:pt>
                <c:pt idx="4">
                  <c:v>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D-4D21-BCF6-0E336B2C614F}"/>
            </c:ext>
          </c:extLst>
        </c:ser>
        <c:ser>
          <c:idx val="1"/>
          <c:order val="1"/>
          <c:tx>
            <c:strRef>
              <c:f>'Supply-Demand'!$A$4</c:f>
              <c:strCache>
                <c:ptCount val="1"/>
                <c:pt idx="0">
                  <c:v>Demand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'Supply-Demand'!$B$1:$F$2</c15:sqref>
                  </c15:fullRef>
                  <c15:levelRef>
                    <c15:sqref>'Supply-Demand'!$B$2:$F$2</c15:sqref>
                  </c15:levelRef>
                </c:ext>
              </c:extLst>
              <c:f>'Supply-Demand'!$B$2:$F$2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'Supply-Demand'!$B$4:$F$4</c:f>
              <c:numCache>
                <c:formatCode>0</c:formatCode>
                <c:ptCount val="5"/>
                <c:pt idx="0">
                  <c:v>0</c:v>
                </c:pt>
                <c:pt idx="1">
                  <c:v>2038.2142857142858</c:v>
                </c:pt>
                <c:pt idx="2">
                  <c:v>2083.7931034482758</c:v>
                </c:pt>
                <c:pt idx="3">
                  <c:v>2180</c:v>
                </c:pt>
                <c:pt idx="4">
                  <c:v>2260.344827586207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D-4D21-BCF6-0E336B2C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221520"/>
        <c:axId val="504587264"/>
      </c:barChart>
      <c:lineChart>
        <c:grouping val="standard"/>
        <c:varyColors val="0"/>
        <c:ser>
          <c:idx val="2"/>
          <c:order val="2"/>
          <c:tx>
            <c:strRef>
              <c:f>'Supply-Demand'!$A$5</c:f>
              <c:strCache>
                <c:ptCount val="1"/>
                <c:pt idx="0">
                  <c:v>Ratio-supply demand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9083969465648856E-2"/>
                  <c:y val="-9.6038415366146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78-4A3D-9D43-2E7F41CE0003}"/>
                </c:ext>
              </c:extLst>
            </c:dLbl>
            <c:dLbl>
              <c:idx val="1"/>
              <c:layout>
                <c:manualLayout>
                  <c:x val="-2.5445292620865138E-2"/>
                  <c:y val="-7.603041216486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78-4A3D-9D43-2E7F41CE0003}"/>
                </c:ext>
              </c:extLst>
            </c:dLbl>
            <c:dLbl>
              <c:idx val="2"/>
              <c:layout>
                <c:manualLayout>
                  <c:x val="-7.7790742901594706E-3"/>
                  <c:y val="-5.6689342403628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A4-4EFA-98E7-2DF5464155E7}"/>
                </c:ext>
              </c:extLst>
            </c:dLbl>
            <c:dLbl>
              <c:idx val="3"/>
              <c:layout>
                <c:manualLayout>
                  <c:x val="-1.9083969465648856E-2"/>
                  <c:y val="-8.4033613445378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78-4A3D-9D43-2E7F41CE00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'Supply-Demand'!$B$1:$F$2</c15:sqref>
                  </c15:fullRef>
                  <c15:levelRef>
                    <c15:sqref>'Supply-Demand'!$B$2:$F$2</c15:sqref>
                  </c15:levelRef>
                </c:ext>
              </c:extLst>
              <c:f>'Supply-Demand'!$B$2:$F$2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'Supply-Demand'!$B$5:$F$5</c:f>
              <c:numCache>
                <c:formatCode>0.00%</c:formatCode>
                <c:ptCount val="5"/>
                <c:pt idx="0">
                  <c:v>1</c:v>
                </c:pt>
                <c:pt idx="1">
                  <c:v>1.0425792885929559</c:v>
                </c:pt>
                <c:pt idx="2">
                  <c:v>1.052407744497766</c:v>
                </c:pt>
                <c:pt idx="3">
                  <c:v>1.046788990825688</c:v>
                </c:pt>
                <c:pt idx="4">
                  <c:v>1.0657665903890159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D-4D21-BCF6-0E336B2C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222448"/>
        <c:axId val="504584864"/>
      </c:lineChart>
      <c:catAx>
        <c:axId val="8902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87264"/>
        <c:crosses val="autoZero"/>
        <c:auto val="1"/>
        <c:lblAlgn val="ctr"/>
        <c:lblOffset val="100"/>
        <c:noMultiLvlLbl val="0"/>
      </c:catAx>
      <c:valAx>
        <c:axId val="504587264"/>
        <c:scaling>
          <c:orientation val="minMax"/>
          <c:max val="4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21520"/>
        <c:crosses val="autoZero"/>
        <c:crossBetween val="between"/>
      </c:valAx>
      <c:valAx>
        <c:axId val="504584864"/>
        <c:scaling>
          <c:orientation val="minMax"/>
          <c:min val="0.8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22448"/>
        <c:crosses val="max"/>
        <c:crossBetween val="between"/>
      </c:valAx>
      <c:catAx>
        <c:axId val="890222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458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3770588082430306"/>
          <c:w val="0.9"/>
          <c:h val="5.5693459109690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Family Status</a:t>
            </a:r>
          </a:p>
        </c:rich>
      </c:tx>
      <c:layout>
        <c:manualLayout>
          <c:xMode val="edge"/>
          <c:yMode val="edge"/>
          <c:x val="0.72086513688086085"/>
          <c:y val="8.5784313725490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4144610177945E-2"/>
          <c:y val="4.5302287581699359E-2"/>
          <c:w val="0.4834517048309237"/>
          <c:h val="0.85993354690957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Family!$A$3</c:f>
              <c:strCache>
                <c:ptCount val="1"/>
                <c:pt idx="0">
                  <c:v>CoupleFamilyNoChidren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Family!$B$3:$F$3</c:f>
              <c:numCache>
                <c:formatCode>0</c:formatCode>
                <c:ptCount val="5"/>
                <c:pt idx="0">
                  <c:v>384.55599999999998</c:v>
                </c:pt>
                <c:pt idx="1">
                  <c:v>408.77700000000004</c:v>
                </c:pt>
                <c:pt idx="2">
                  <c:v>451.81200000000001</c:v>
                </c:pt>
                <c:pt idx="3">
                  <c:v>444.40500000000003</c:v>
                </c:pt>
                <c:pt idx="4">
                  <c:v>475.54800000000006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E-41A8-A9C2-65D81890BFB8}"/>
            </c:ext>
          </c:extLst>
        </c:ser>
        <c:ser>
          <c:idx val="1"/>
          <c:order val="1"/>
          <c:tx>
            <c:strRef>
              <c:f>Family!$A$4</c:f>
              <c:strCache>
                <c:ptCount val="1"/>
                <c:pt idx="0">
                  <c:v>CoupleFamilyHasChidren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Family!$B$4:$F$4</c:f>
              <c:numCache>
                <c:formatCode>0</c:formatCode>
                <c:ptCount val="5"/>
                <c:pt idx="0">
                  <c:v>840.2700000000001</c:v>
                </c:pt>
                <c:pt idx="1">
                  <c:v>820.6160000000001</c:v>
                </c:pt>
                <c:pt idx="2">
                  <c:v>865.97300000000007</c:v>
                </c:pt>
                <c:pt idx="3">
                  <c:v>903.90300000000002</c:v>
                </c:pt>
                <c:pt idx="4">
                  <c:v>897.68299999999999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E-41A8-A9C2-65D81890BFB8}"/>
            </c:ext>
          </c:extLst>
        </c:ser>
        <c:ser>
          <c:idx val="2"/>
          <c:order val="2"/>
          <c:tx>
            <c:strRef>
              <c:f>Family!$A$5</c:f>
              <c:strCache>
                <c:ptCount val="1"/>
                <c:pt idx="0">
                  <c:v>OneParentFamily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Family!$B$2:$F$2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Family!$B$5:$F$5</c:f>
              <c:numCache>
                <c:formatCode>0</c:formatCode>
                <c:ptCount val="5"/>
                <c:pt idx="0">
                  <c:v>263.43599999999998</c:v>
                </c:pt>
                <c:pt idx="1">
                  <c:v>269.45599999999996</c:v>
                </c:pt>
                <c:pt idx="2">
                  <c:v>294.65999999999997</c:v>
                </c:pt>
                <c:pt idx="3">
                  <c:v>303.53699999999998</c:v>
                </c:pt>
                <c:pt idx="4">
                  <c:v>320.47800000000001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E-41A8-A9C2-65D81890BFB8}"/>
            </c:ext>
          </c:extLst>
        </c:ser>
        <c:ser>
          <c:idx val="3"/>
          <c:order val="3"/>
          <c:tx>
            <c:strRef>
              <c:f>Family!$A$6</c:f>
              <c:strCache>
                <c:ptCount val="1"/>
                <c:pt idx="0">
                  <c:v>OtherFamily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Family!$B$2:$F$2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Family!$B$6:$F$6</c:f>
              <c:numCache>
                <c:formatCode>0</c:formatCode>
                <c:ptCount val="5"/>
                <c:pt idx="0">
                  <c:v>25.738000000000003</c:v>
                </c:pt>
                <c:pt idx="1">
                  <c:v>30.62</c:v>
                </c:pt>
                <c:pt idx="2">
                  <c:v>24.555</c:v>
                </c:pt>
                <c:pt idx="3">
                  <c:v>26.832000000000001</c:v>
                </c:pt>
                <c:pt idx="4">
                  <c:v>32.737000000000002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E-41A8-A9C2-65D81890B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316541792"/>
        <c:axId val="1967794688"/>
      </c:barChart>
      <c:lineChart>
        <c:grouping val="standard"/>
        <c:varyColors val="0"/>
        <c:ser>
          <c:idx val="5"/>
          <c:order val="4"/>
          <c:tx>
            <c:strRef>
              <c:f>Family!$A$7</c:f>
              <c:strCache>
                <c:ptCount val="1"/>
                <c:pt idx="0">
                  <c:v>1xBedroom(%)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Family!$B$2:$F$2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Family!$B$7:$F$7</c:f>
              <c:numCache>
                <c:formatCode>0.00%</c:formatCode>
                <c:ptCount val="5"/>
                <c:pt idx="2" formatCode="0.0%">
                  <c:v>4.4999999999999998E-2</c:v>
                </c:pt>
                <c:pt idx="3" formatCode="0.0%">
                  <c:v>5.0999999999999997E-2</c:v>
                </c:pt>
                <c:pt idx="4" formatCode="0.0%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7E-41A8-A9C2-65D81890BFB8}"/>
            </c:ext>
          </c:extLst>
        </c:ser>
        <c:ser>
          <c:idx val="6"/>
          <c:order val="5"/>
          <c:tx>
            <c:strRef>
              <c:f>Family!$A$8</c:f>
              <c:strCache>
                <c:ptCount val="1"/>
                <c:pt idx="0">
                  <c:v>2xBedroom(%)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Family!$B$2:$F$2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Family!$B$8:$F$8</c:f>
              <c:numCache>
                <c:formatCode>0.00%</c:formatCode>
                <c:ptCount val="5"/>
                <c:pt idx="2" formatCode="0.0%">
                  <c:v>0.26800000000000002</c:v>
                </c:pt>
                <c:pt idx="3" formatCode="0.0%">
                  <c:v>0.24399999999999999</c:v>
                </c:pt>
                <c:pt idx="4" formatCode="0.0%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7E-41A8-A9C2-65D81890BFB8}"/>
            </c:ext>
          </c:extLst>
        </c:ser>
        <c:ser>
          <c:idx val="7"/>
          <c:order val="6"/>
          <c:tx>
            <c:strRef>
              <c:f>Family!$A$9</c:f>
              <c:strCache>
                <c:ptCount val="1"/>
                <c:pt idx="0">
                  <c:v>3xBedroom(%)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Family!$B$2:$F$2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Family!$B$9:$F$9</c:f>
              <c:numCache>
                <c:formatCode>0.00%</c:formatCode>
                <c:ptCount val="5"/>
                <c:pt idx="2" formatCode="0.0%">
                  <c:v>0.432</c:v>
                </c:pt>
                <c:pt idx="3" formatCode="0.0%">
                  <c:v>0.41799999999999998</c:v>
                </c:pt>
                <c:pt idx="4" formatCode="0.0%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7E-41A8-A9C2-65D81890BFB8}"/>
            </c:ext>
          </c:extLst>
        </c:ser>
        <c:ser>
          <c:idx val="8"/>
          <c:order val="7"/>
          <c:tx>
            <c:strRef>
              <c:f>Family!$A$10</c:f>
              <c:strCache>
                <c:ptCount val="1"/>
                <c:pt idx="0">
                  <c:v>4xBedroom+(%)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Family!$B$2:$F$2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Family!$B$10:$F$10</c:f>
              <c:numCache>
                <c:formatCode>0.00%</c:formatCode>
                <c:ptCount val="5"/>
                <c:pt idx="2" formatCode="0.0%">
                  <c:v>0.22500000000000001</c:v>
                </c:pt>
                <c:pt idx="3" formatCode="0.0%">
                  <c:v>0.26300000000000001</c:v>
                </c:pt>
                <c:pt idx="4" formatCode="0.0%">
                  <c:v>0.28699999999999998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7E-41A8-A9C2-65D81890B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4592"/>
        <c:axId val="55328592"/>
      </c:lineChart>
      <c:catAx>
        <c:axId val="3165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94688"/>
        <c:crosses val="autoZero"/>
        <c:auto val="1"/>
        <c:lblAlgn val="ctr"/>
        <c:lblOffset val="100"/>
        <c:noMultiLvlLbl val="0"/>
      </c:catAx>
      <c:valAx>
        <c:axId val="196779468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41792"/>
        <c:crosses val="autoZero"/>
        <c:crossBetween val="between"/>
        <c:majorUnit val="100"/>
      </c:valAx>
      <c:valAx>
        <c:axId val="553285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92"/>
        <c:crosses val="max"/>
        <c:crossBetween val="between"/>
      </c:valAx>
      <c:catAx>
        <c:axId val="4008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28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78735334193486"/>
          <c:y val="0.30206081776542637"/>
          <c:w val="0.31010800143090844"/>
          <c:h val="0.55147444804693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Property Price of</a:t>
            </a:r>
            <a:r>
              <a:rPr lang="en-AU" baseline="0"/>
              <a:t> Belfield</a:t>
            </a:r>
            <a:endParaRPr lang="en-AU"/>
          </a:p>
        </c:rich>
      </c:tx>
      <c:layout>
        <c:manualLayout>
          <c:xMode val="edge"/>
          <c:yMode val="edge"/>
          <c:x val="9.9022456980907315E-3"/>
          <c:y val="2.2271714922048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937655860349128E-2"/>
          <c:y val="8.5708982925018565E-2"/>
          <c:w val="0.9542809642560266"/>
          <c:h val="0.72702856742016375"/>
        </c:manualLayout>
      </c:layout>
      <c:lineChart>
        <c:grouping val="standard"/>
        <c:varyColors val="0"/>
        <c:ser>
          <c:idx val="0"/>
          <c:order val="0"/>
          <c:tx>
            <c:strRef>
              <c:f>Price!$A$3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557046979865772E-2"/>
                  <c:y val="-9.3896713615023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A8-438D-B74D-73D4B27D7E11}"/>
                </c:ext>
              </c:extLst>
            </c:dLbl>
            <c:dLbl>
              <c:idx val="1"/>
              <c:layout>
                <c:manualLayout>
                  <c:x val="-3.3557046979865814E-2"/>
                  <c:y val="-0.130010834236186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A8-438D-B74D-73D4B27D7E11}"/>
                </c:ext>
              </c:extLst>
            </c:dLbl>
            <c:dLbl>
              <c:idx val="2"/>
              <c:layout>
                <c:manualLayout>
                  <c:x val="-5.3691275167785234E-2"/>
                  <c:y val="-0.137233658360418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A8-438D-B74D-73D4B27D7E11}"/>
                </c:ext>
              </c:extLst>
            </c:dLbl>
            <c:dLbl>
              <c:idx val="3"/>
              <c:layout>
                <c:manualLayout>
                  <c:x val="-9.3959731543624164E-2"/>
                  <c:y val="-0.101119537739256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A8-438D-B74D-73D4B27D7E11}"/>
                </c:ext>
              </c:extLst>
            </c:dLbl>
            <c:dLbl>
              <c:idx val="4"/>
              <c:layout>
                <c:manualLayout>
                  <c:x val="-8.0536912751677847E-2"/>
                  <c:y val="-7.94510653665583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9A8-438D-B74D-73D4B27D7E11}"/>
                </c:ext>
              </c:extLst>
            </c:dLbl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Price!$B$1:$F$2</c15:sqref>
                  </c15:fullRef>
                  <c15:levelRef>
                    <c15:sqref>Price!$B$2:$F$2</c15:sqref>
                  </c15:levelRef>
                </c:ext>
              </c:extLst>
              <c:f>Price!$B$2:$F$2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Price!$B$3:$F$3</c:f>
              <c:numCache>
                <c:formatCode>"$"#,##0</c:formatCode>
                <c:ptCount val="5"/>
                <c:pt idx="0">
                  <c:v>390000</c:v>
                </c:pt>
                <c:pt idx="1">
                  <c:v>511000</c:v>
                </c:pt>
                <c:pt idx="2">
                  <c:v>718000</c:v>
                </c:pt>
                <c:pt idx="3">
                  <c:v>1207500</c:v>
                </c:pt>
                <c:pt idx="4">
                  <c:v>1695000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8-438D-B74D-73D4B27D7E11}"/>
            </c:ext>
          </c:extLst>
        </c:ser>
        <c:ser>
          <c:idx val="1"/>
          <c:order val="1"/>
          <c:tx>
            <c:strRef>
              <c:f>Price!$A$4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742729306487698E-2"/>
                  <c:y val="5.0559768869627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A8-438D-B74D-73D4B27D7E11}"/>
                </c:ext>
              </c:extLst>
            </c:dLbl>
            <c:dLbl>
              <c:idx val="1"/>
              <c:layout>
                <c:manualLayout>
                  <c:x val="0"/>
                  <c:y val="6.500541711809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A8-438D-B74D-73D4B27D7E11}"/>
                </c:ext>
              </c:extLst>
            </c:dLbl>
            <c:dLbl>
              <c:idx val="2"/>
              <c:layout>
                <c:manualLayout>
                  <c:x val="2.2371364653243683E-2"/>
                  <c:y val="6.500541711809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A8-438D-B74D-73D4B27D7E11}"/>
                </c:ext>
              </c:extLst>
            </c:dLbl>
            <c:dLbl>
              <c:idx val="3"/>
              <c:layout>
                <c:manualLayout>
                  <c:x val="-1.3422818791946308E-2"/>
                  <c:y val="9.7508125677139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A8-438D-B74D-73D4B27D7E11}"/>
                </c:ext>
              </c:extLst>
            </c:dLbl>
            <c:dLbl>
              <c:idx val="4"/>
              <c:layout>
                <c:manualLayout>
                  <c:x val="-1.5659955257270694E-2"/>
                  <c:y val="6.8616829180209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A8-438D-B74D-73D4B27D7E11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Price!$B$1:$F$2</c15:sqref>
                  </c15:fullRef>
                  <c15:levelRef>
                    <c15:sqref>Price!$B$2:$F$2</c15:sqref>
                  </c15:levelRef>
                </c:ext>
              </c:extLst>
              <c:f>Price!$B$2:$F$2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Price!$B$4:$F$4</c:f>
              <c:numCache>
                <c:formatCode>"$"#,##0</c:formatCode>
                <c:ptCount val="5"/>
                <c:pt idx="0">
                  <c:v>277500</c:v>
                </c:pt>
                <c:pt idx="1">
                  <c:v>383500</c:v>
                </c:pt>
                <c:pt idx="2">
                  <c:v>467500</c:v>
                </c:pt>
                <c:pt idx="3">
                  <c:v>715000</c:v>
                </c:pt>
                <c:pt idx="4">
                  <c:v>670000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8-438D-B74D-73D4B27D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59407"/>
        <c:axId val="428314479"/>
      </c:lineChart>
      <c:catAx>
        <c:axId val="4307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14479"/>
        <c:crosses val="autoZero"/>
        <c:auto val="1"/>
        <c:lblAlgn val="ctr"/>
        <c:lblOffset val="100"/>
        <c:noMultiLvlLbl val="0"/>
      </c:catAx>
      <c:valAx>
        <c:axId val="428314479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307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Finance Status</a:t>
            </a:r>
          </a:p>
        </c:rich>
      </c:tx>
      <c:layout>
        <c:manualLayout>
          <c:xMode val="edge"/>
          <c:yMode val="edge"/>
          <c:x val="7.5760707076969712E-3"/>
          <c:y val="1.4947683109118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8789757579515E-2"/>
          <c:y val="0.11320457140166897"/>
          <c:w val="0.96271209209085074"/>
          <c:h val="0.6920706660546355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Finance!$A$4</c:f>
              <c:strCache>
                <c:ptCount val="1"/>
                <c:pt idx="0">
                  <c:v>MedianFamilyWeeklyIncome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Finance!$B$2:$F$2</c15:sqref>
                  </c15:fullRef>
                </c:ext>
              </c:extLst>
              <c:f>Finance!$C$2:$F$2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Finance!$B$4:$F$4</c15:sqref>
                  </c15:fullRef>
                </c:ext>
              </c:extLst>
              <c:f>Finance!$C$4:$F$4</c:f>
              <c:numCache>
                <c:formatCode>"$"#,##0</c:formatCode>
                <c:ptCount val="4"/>
                <c:pt idx="0">
                  <c:v>1089</c:v>
                </c:pt>
                <c:pt idx="1">
                  <c:v>1311</c:v>
                </c:pt>
                <c:pt idx="2">
                  <c:v>1675</c:v>
                </c:pt>
                <c:pt idx="3">
                  <c:v>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1-4E4F-B6BC-AF55CFC45A47}"/>
            </c:ext>
          </c:extLst>
        </c:ser>
        <c:ser>
          <c:idx val="0"/>
          <c:order val="0"/>
          <c:tx>
            <c:strRef>
              <c:f>Finance!$A$3</c:f>
              <c:strCache>
                <c:ptCount val="1"/>
                <c:pt idx="0">
                  <c:v>MedianPersonalWeeklyIncome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Finance!$B$2:$F$2</c15:sqref>
                  </c15:fullRef>
                </c:ext>
              </c:extLst>
              <c:f>Finance!$C$2:$F$2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Finance!$B$3:$F$3</c15:sqref>
                  </c15:fullRef>
                </c:ext>
              </c:extLst>
              <c:f>Finance!$C$3:$F$3</c:f>
              <c:numCache>
                <c:formatCode>"$"#,##0</c:formatCode>
                <c:ptCount val="4"/>
                <c:pt idx="0">
                  <c:v>379</c:v>
                </c:pt>
                <c:pt idx="1">
                  <c:v>474</c:v>
                </c:pt>
                <c:pt idx="2">
                  <c:v>548</c:v>
                </c:pt>
                <c:pt idx="3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1-4E4F-B6BC-AF55CFC45A47}"/>
            </c:ext>
          </c:extLst>
        </c:ser>
        <c:ser>
          <c:idx val="2"/>
          <c:order val="2"/>
          <c:tx>
            <c:strRef>
              <c:f>Finance!$A$5</c:f>
              <c:strCache>
                <c:ptCount val="1"/>
                <c:pt idx="0">
                  <c:v>MedianHouseholdWeeklyIncome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Finance!$B$2:$F$2</c15:sqref>
                  </c15:fullRef>
                </c:ext>
              </c:extLst>
              <c:f>Finance!$C$2:$F$2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Finance!$B$5:$F$5</c15:sqref>
                  </c15:fullRef>
                </c:ext>
              </c:extLst>
              <c:f>Finance!$C$5:$F$5</c:f>
              <c:numCache>
                <c:formatCode>"$"#,##0</c:formatCode>
                <c:ptCount val="4"/>
                <c:pt idx="0">
                  <c:v>933</c:v>
                </c:pt>
                <c:pt idx="1">
                  <c:v>1135</c:v>
                </c:pt>
                <c:pt idx="2">
                  <c:v>1440</c:v>
                </c:pt>
                <c:pt idx="3">
                  <c:v>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1-4E4F-B6BC-AF55CFC4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9292608"/>
        <c:axId val="2109350576"/>
      </c:barChart>
      <c:catAx>
        <c:axId val="16092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50576"/>
        <c:crosses val="autoZero"/>
        <c:auto val="1"/>
        <c:lblAlgn val="ctr"/>
        <c:lblOffset val="100"/>
        <c:noMultiLvlLbl val="0"/>
      </c:catAx>
      <c:valAx>
        <c:axId val="2109350576"/>
        <c:scaling>
          <c:orientation val="minMax"/>
          <c:max val="2500"/>
        </c:scaling>
        <c:delete val="1"/>
        <c:axPos val="l"/>
        <c:numFmt formatCode="General" sourceLinked="1"/>
        <c:majorTickMark val="none"/>
        <c:minorTickMark val="none"/>
        <c:tickLblPos val="nextTo"/>
        <c:crossAx val="16092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Finance Status </a:t>
            </a:r>
          </a:p>
        </c:rich>
      </c:tx>
      <c:layout>
        <c:manualLayout>
          <c:xMode val="edge"/>
          <c:yMode val="edge"/>
          <c:x val="0.41721556886227545"/>
          <c:y val="7.60167236792094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9.8810667480704009E-2"/>
          <c:w val="0.79199081364829393"/>
          <c:h val="0.60990761274567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Finance!$A$3</c:f>
              <c:strCache>
                <c:ptCount val="1"/>
                <c:pt idx="0">
                  <c:v>MedianPersonalWeeklyIncome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Finance!$B$2:$F$2</c15:sqref>
                  </c15:fullRef>
                </c:ext>
              </c:extLst>
              <c:f>Finance!$C$2:$F$2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Finance!$B$3:$F$3</c15:sqref>
                  </c15:fullRef>
                </c:ext>
              </c:extLst>
              <c:f>Finance!$C$3:$F$3</c:f>
              <c:numCache>
                <c:formatCode>"$"#,##0</c:formatCode>
                <c:ptCount val="4"/>
                <c:pt idx="0">
                  <c:v>379</c:v>
                </c:pt>
                <c:pt idx="1">
                  <c:v>474</c:v>
                </c:pt>
                <c:pt idx="2">
                  <c:v>548</c:v>
                </c:pt>
                <c:pt idx="3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B-4C96-99F3-26A0A3B57095}"/>
            </c:ext>
          </c:extLst>
        </c:ser>
        <c:ser>
          <c:idx val="1"/>
          <c:order val="1"/>
          <c:tx>
            <c:strRef>
              <c:f>Finance!$A$4</c:f>
              <c:strCache>
                <c:ptCount val="1"/>
                <c:pt idx="0">
                  <c:v>MedianFamilyWeeklyIncome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Finance!$B$2:$F$2</c15:sqref>
                  </c15:fullRef>
                </c:ext>
              </c:extLst>
              <c:f>Finance!$C$2:$F$2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Finance!$B$4:$F$4</c15:sqref>
                  </c15:fullRef>
                </c:ext>
              </c:extLst>
              <c:f>Finance!$C$4:$F$4</c:f>
              <c:numCache>
                <c:formatCode>"$"#,##0</c:formatCode>
                <c:ptCount val="4"/>
                <c:pt idx="0">
                  <c:v>1089</c:v>
                </c:pt>
                <c:pt idx="1">
                  <c:v>1311</c:v>
                </c:pt>
                <c:pt idx="2">
                  <c:v>1675</c:v>
                </c:pt>
                <c:pt idx="3">
                  <c:v>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B-4C96-99F3-26A0A3B57095}"/>
            </c:ext>
          </c:extLst>
        </c:ser>
        <c:ser>
          <c:idx val="2"/>
          <c:order val="2"/>
          <c:tx>
            <c:strRef>
              <c:f>Finance!$A$5</c:f>
              <c:strCache>
                <c:ptCount val="1"/>
                <c:pt idx="0">
                  <c:v>MedianHouseholdWeeklyIncome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Finance!$B$2:$F$2</c15:sqref>
                  </c15:fullRef>
                </c:ext>
              </c:extLst>
              <c:f>Finance!$C$2:$F$2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Finance!$B$5:$F$5</c15:sqref>
                  </c15:fullRef>
                </c:ext>
              </c:extLst>
              <c:f>Finance!$C$5:$F$5</c:f>
              <c:numCache>
                <c:formatCode>"$"#,##0</c:formatCode>
                <c:ptCount val="4"/>
                <c:pt idx="0">
                  <c:v>933</c:v>
                </c:pt>
                <c:pt idx="1">
                  <c:v>1135</c:v>
                </c:pt>
                <c:pt idx="2">
                  <c:v>1440</c:v>
                </c:pt>
                <c:pt idx="3">
                  <c:v>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B-4C96-99F3-26A0A3B5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60095"/>
        <c:axId val="166520959"/>
      </c:barChart>
      <c:lineChart>
        <c:grouping val="standard"/>
        <c:varyColors val="0"/>
        <c:ser>
          <c:idx val="3"/>
          <c:order val="3"/>
          <c:tx>
            <c:strRef>
              <c:f>Finance!$A$6</c:f>
              <c:strCache>
                <c:ptCount val="1"/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Finance!$B$2:$F$2</c15:sqref>
                  </c15:fullRef>
                </c:ext>
              </c:extLst>
              <c:f>Finance!$C$2:$F$2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Finance!$B$6:$F$6</c15:sqref>
                  </c15:fullRef>
                </c:ext>
              </c:extLst>
              <c:f>Finance!$C$6:$F$6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B-4C96-99F3-26A0A3B5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60095"/>
        <c:axId val="166520959"/>
      </c:lineChart>
      <c:lineChart>
        <c:grouping val="standard"/>
        <c:varyColors val="0"/>
        <c:ser>
          <c:idx val="4"/>
          <c:order val="4"/>
          <c:tx>
            <c:strRef>
              <c:f>Finance!$A$7</c:f>
              <c:strCache>
                <c:ptCount val="1"/>
                <c:pt idx="0">
                  <c:v>LessThan$650WeeklyIncome(%)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0.11215440792905582"/>
                  <c:y val="-3.3375052148518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2B-4C96-99F3-26A0A3B570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2B-4C96-99F3-26A0A3B57095}"/>
                </c:ext>
              </c:extLst>
            </c:dLbl>
            <c:dLbl>
              <c:idx val="3"/>
              <c:layout>
                <c:manualLayout>
                  <c:x val="7.8247261345852897E-3"/>
                  <c:y val="-3.7546933667083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2B-4C96-99F3-26A0A3B57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Finance!$B$2:$F$2</c15:sqref>
                  </c15:fullRef>
                </c:ext>
              </c:extLst>
              <c:f>Finance!$C$2:$F$2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Finance!$B$7:$F$7</c15:sqref>
                  </c15:fullRef>
                </c:ext>
              </c:extLst>
              <c:f>Finance!$C$7:$F$7</c:f>
              <c:numCache>
                <c:formatCode>0.00%</c:formatCode>
                <c:ptCount val="4"/>
                <c:pt idx="1">
                  <c:v>0.27900000000000003</c:v>
                </c:pt>
                <c:pt idx="2">
                  <c:v>0.218</c:v>
                </c:pt>
                <c:pt idx="3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B-4C96-99F3-26A0A3B57095}"/>
            </c:ext>
          </c:extLst>
        </c:ser>
        <c:ser>
          <c:idx val="5"/>
          <c:order val="5"/>
          <c:tx>
            <c:strRef>
              <c:f>Finance!$A$8</c:f>
              <c:strCache>
                <c:ptCount val="1"/>
                <c:pt idx="0">
                  <c:v>MoreThan$3000WeeklyIncome(%)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rgbClr val="7030A0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0.11737089201877939"/>
                  <c:y val="-2.5031289111389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2B-4C96-99F3-26A0A3B570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E2B-4C96-99F3-26A0A3B57095}"/>
                </c:ext>
              </c:extLst>
            </c:dLbl>
            <c:dLbl>
              <c:idx val="3"/>
              <c:layout>
                <c:manualLayout>
                  <c:x val="-4.9556598852373596E-2"/>
                  <c:y val="-7.0921985815602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E2B-4C96-99F3-26A0A3B57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Finance!$B$2:$F$2</c15:sqref>
                  </c15:fullRef>
                </c:ext>
              </c:extLst>
              <c:f>Finance!$C$2:$F$2</c:f>
              <c:strCache>
                <c:ptCount val="4"/>
                <c:pt idx="0">
                  <c:v>Y2006</c:v>
                </c:pt>
                <c:pt idx="1">
                  <c:v>Y2011</c:v>
                </c:pt>
                <c:pt idx="2">
                  <c:v>Y2016</c:v>
                </c:pt>
                <c:pt idx="3">
                  <c:v>Y2021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Finance!$B$8:$F$8</c15:sqref>
                  </c15:fullRef>
                </c:ext>
              </c:extLst>
              <c:f>Finance!$C$8:$F$8</c:f>
              <c:numCache>
                <c:formatCode>0.00%</c:formatCode>
                <c:ptCount val="4"/>
                <c:pt idx="1">
                  <c:v>0.104</c:v>
                </c:pt>
                <c:pt idx="2">
                  <c:v>0.155</c:v>
                </c:pt>
                <c:pt idx="3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B-4C96-99F3-26A0A3B5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34895"/>
        <c:axId val="343610143"/>
      </c:lineChart>
      <c:catAx>
        <c:axId val="3956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0959"/>
        <c:crosses val="autoZero"/>
        <c:auto val="1"/>
        <c:lblAlgn val="ctr"/>
        <c:lblOffset val="100"/>
        <c:noMultiLvlLbl val="0"/>
      </c:catAx>
      <c:valAx>
        <c:axId val="1665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0095"/>
        <c:crosses val="autoZero"/>
        <c:crossBetween val="between"/>
      </c:valAx>
      <c:valAx>
        <c:axId val="34361014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34895"/>
        <c:crosses val="max"/>
        <c:crossBetween val="between"/>
      </c:valAx>
      <c:catAx>
        <c:axId val="397634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3610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7.6616185887562194E-2"/>
          <c:y val="0.77836731610050625"/>
          <c:w val="0.87545829071835501"/>
          <c:h val="0.20494515782523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AU" sz="1600" b="1" i="0" u="none" strike="noStrike" kern="1200" baseline="0">
                <a:solidFill>
                  <a:srgbClr val="44546A"/>
                </a:solidFill>
              </a:rPr>
              <a:t>Population and Marriage Status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241715739536"/>
          <c:y val="0.14737284573350148"/>
          <c:w val="0.7939569947282995"/>
          <c:h val="0.60479811818394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Population!$A$3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  <a:scene3d>
              <a:camera prst="orthographicFront"/>
              <a:lightRig rig="threePt" dir="t"/>
            </a:scene3d>
            <a:sp3d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Population!$B$2:$F$2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Population!$B$3:$F$3</c:f>
              <c:numCache>
                <c:formatCode>#,##0</c:formatCode>
                <c:ptCount val="5"/>
                <c:pt idx="0">
                  <c:v>5679</c:v>
                </c:pt>
                <c:pt idx="1">
                  <c:v>5707</c:v>
                </c:pt>
                <c:pt idx="2">
                  <c:v>6043</c:v>
                </c:pt>
                <c:pt idx="3">
                  <c:v>6322</c:v>
                </c:pt>
                <c:pt idx="4">
                  <c:v>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F-4CDA-AB0B-3DA135795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67136"/>
        <c:axId val="790419152"/>
      </c:barChart>
      <c:lineChart>
        <c:grouping val="standard"/>
        <c:varyColors val="0"/>
        <c:ser>
          <c:idx val="1"/>
          <c:order val="1"/>
          <c:tx>
            <c:strRef>
              <c:f>Population!$A$4</c:f>
              <c:strCache>
                <c:ptCount val="1"/>
                <c:pt idx="0">
                  <c:v>Married(%)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8580246913580245E-2"/>
                  <c:y val="-7.11743772241992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2F-4CDA-AB0B-3DA1357950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2F-4CDA-AB0B-3DA13579501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2F-4CDA-AB0B-3DA13579501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2F-4CDA-AB0B-3DA135795017}"/>
                </c:ext>
              </c:extLst>
            </c:dLbl>
            <c:dLbl>
              <c:idx val="4"/>
              <c:layout>
                <c:manualLayout>
                  <c:x val="-5.1440329218106998E-2"/>
                  <c:y val="-7.9082641360221431E-2"/>
                </c:manualLayout>
              </c:layout>
              <c:tx>
                <c:rich>
                  <a:bodyPr/>
                  <a:lstStyle/>
                  <a:p>
                    <a:fld id="{DE2170F8-6484-426D-9DD6-0754F3C5DABD}" type="VALUE">
                      <a:rPr lang="en-US" b="1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62F-4CDA-AB0B-3DA1357950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Population!$B$2:$F$2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Population!$B$4:$F$4</c:f>
              <c:numCache>
                <c:formatCode>0.0%</c:formatCode>
                <c:ptCount val="5"/>
                <c:pt idx="0">
                  <c:v>0.53700000000000003</c:v>
                </c:pt>
                <c:pt idx="1">
                  <c:v>0.52700000000000002</c:v>
                </c:pt>
                <c:pt idx="2">
                  <c:v>0.53200000000000003</c:v>
                </c:pt>
                <c:pt idx="3">
                  <c:v>0.51300000000000001</c:v>
                </c:pt>
                <c:pt idx="4">
                  <c:v>0.503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4CDA-AB0B-3DA135795017}"/>
            </c:ext>
          </c:extLst>
        </c:ser>
        <c:ser>
          <c:idx val="2"/>
          <c:order val="2"/>
          <c:tx>
            <c:strRef>
              <c:f>Population!$A$5</c:f>
              <c:strCache>
                <c:ptCount val="1"/>
                <c:pt idx="0">
                  <c:v>Separated+Divorced(%)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2860082304526725E-2"/>
                  <c:y val="-3.5587188612099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2F-4CDA-AB0B-3DA135795017}"/>
                </c:ext>
              </c:extLst>
            </c:dLbl>
            <c:dLbl>
              <c:idx val="4"/>
              <c:layout>
                <c:manualLayout>
                  <c:x val="-0.11316872427983549"/>
                  <c:y val="-5.1403716884144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2F-4CDA-AB0B-3DA1357950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Population!$B$2:$F$2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Population!$B$5:$F$5</c:f>
              <c:numCache>
                <c:formatCode>0.0%</c:formatCode>
                <c:ptCount val="5"/>
                <c:pt idx="0">
                  <c:v>0.10100000000000001</c:v>
                </c:pt>
                <c:pt idx="1">
                  <c:v>9.6000000000000002E-2</c:v>
                </c:pt>
                <c:pt idx="2">
                  <c:v>9.8000000000000004E-2</c:v>
                </c:pt>
                <c:pt idx="3">
                  <c:v>0.114</c:v>
                </c:pt>
                <c:pt idx="4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F-4CDA-AB0B-3DA135795017}"/>
            </c:ext>
          </c:extLst>
        </c:ser>
        <c:ser>
          <c:idx val="3"/>
          <c:order val="3"/>
          <c:tx>
            <c:strRef>
              <c:f>Population!$A$6</c:f>
              <c:strCache>
                <c:ptCount val="1"/>
                <c:pt idx="0">
                  <c:v>Widowed(%)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3148148148148147E-2"/>
                  <c:y val="3.954132068011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2F-4CDA-AB0B-3DA135795017}"/>
                </c:ext>
              </c:extLst>
            </c:dLbl>
            <c:dLbl>
              <c:idx val="4"/>
              <c:layout>
                <c:manualLayout>
                  <c:x val="-0.10802469135802478"/>
                  <c:y val="3.5587188612099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62F-4CDA-AB0B-3DA1357950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Population!$B$2:$F$2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Population!$B$6:$F$6</c:f>
              <c:numCache>
                <c:formatCode>0.0%</c:formatCode>
                <c:ptCount val="5"/>
                <c:pt idx="0">
                  <c:v>0.08</c:v>
                </c:pt>
                <c:pt idx="1">
                  <c:v>7.8E-2</c:v>
                </c:pt>
                <c:pt idx="2">
                  <c:v>6.9000000000000006E-2</c:v>
                </c:pt>
                <c:pt idx="3">
                  <c:v>6.4000000000000001E-2</c:v>
                </c:pt>
                <c:pt idx="4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F-4CDA-AB0B-3DA135795017}"/>
            </c:ext>
          </c:extLst>
        </c:ser>
        <c:ser>
          <c:idx val="4"/>
          <c:order val="4"/>
          <c:tx>
            <c:strRef>
              <c:f>Population!$A$7</c:f>
              <c:strCache>
                <c:ptCount val="1"/>
                <c:pt idx="0">
                  <c:v>NeverMarried(%)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8868312757201646E-2"/>
                  <c:y val="-6.7220245156188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2F-4CDA-AB0B-3DA135795017}"/>
                </c:ext>
              </c:extLst>
            </c:dLbl>
            <c:dLbl>
              <c:idx val="4"/>
              <c:layout>
                <c:manualLayout>
                  <c:x val="-0.11574074074074084"/>
                  <c:y val="-4.3495452748121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2F-4CDA-AB0B-3DA1357950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Population!$B$2:$F$2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Population!$B$7:$F$7</c:f>
              <c:numCache>
                <c:formatCode>0.0%</c:formatCode>
                <c:ptCount val="5"/>
                <c:pt idx="0">
                  <c:v>0.28299999999999997</c:v>
                </c:pt>
                <c:pt idx="1">
                  <c:v>0.29799999999999999</c:v>
                </c:pt>
                <c:pt idx="2">
                  <c:v>0.30099999999999999</c:v>
                </c:pt>
                <c:pt idx="3">
                  <c:v>0.309</c:v>
                </c:pt>
                <c:pt idx="4">
                  <c:v>0.32900000000000001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F-4CDA-AB0B-3DA135795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264352"/>
        <c:axId val="790428752"/>
      </c:lineChart>
      <c:catAx>
        <c:axId val="7662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19152"/>
        <c:crosses val="autoZero"/>
        <c:auto val="1"/>
        <c:lblAlgn val="ctr"/>
        <c:lblOffset val="100"/>
        <c:noMultiLvlLbl val="0"/>
      </c:catAx>
      <c:valAx>
        <c:axId val="790419152"/>
        <c:scaling>
          <c:orientation val="minMax"/>
          <c:max val="7000"/>
          <c:min val="5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67136"/>
        <c:crosses val="autoZero"/>
        <c:crossBetween val="between"/>
        <c:majorUnit val="200"/>
      </c:valAx>
      <c:valAx>
        <c:axId val="790428752"/>
        <c:scaling>
          <c:orientation val="minMax"/>
          <c:max val="0.60000000000000009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64352"/>
        <c:crosses val="max"/>
        <c:crossBetween val="between"/>
      </c:valAx>
      <c:catAx>
        <c:axId val="766264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042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753237812486554E-2"/>
          <c:y val="0.84075964863366437"/>
          <c:w val="0.95229680306355147"/>
          <c:h val="0.13482032694631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Ownership</a:t>
            </a:r>
            <a:r>
              <a:rPr lang="en-AU" baseline="0"/>
              <a:t> Status</a:t>
            </a:r>
            <a:endParaRPr lang="en-AU"/>
          </a:p>
        </c:rich>
      </c:tx>
      <c:layout>
        <c:manualLayout>
          <c:xMode val="edge"/>
          <c:yMode val="edge"/>
          <c:x val="2.8040838115574535E-2"/>
          <c:y val="5.2383741288537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11228313441949E-2"/>
          <c:y val="0.2007192282782834"/>
          <c:w val="0.87637002921804585"/>
          <c:h val="0.6787365975060760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Ownership!$A$5</c:f>
              <c:strCache>
                <c:ptCount val="1"/>
                <c:pt idx="0">
                  <c:v>FullyOwned(%)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Ownership!$B$5:$F$5</c:f>
              <c:numCache>
                <c:formatCode>0.0%</c:formatCode>
                <c:ptCount val="5"/>
                <c:pt idx="0">
                  <c:v>0.48899999999999999</c:v>
                </c:pt>
                <c:pt idx="1">
                  <c:v>0.38400000000000001</c:v>
                </c:pt>
                <c:pt idx="2">
                  <c:v>0.35399999999999998</c:v>
                </c:pt>
                <c:pt idx="3">
                  <c:v>0.33600000000000002</c:v>
                </c:pt>
                <c:pt idx="4">
                  <c:v>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C-41B4-8F73-36A59DEFE6E3}"/>
            </c:ext>
          </c:extLst>
        </c:ser>
        <c:ser>
          <c:idx val="2"/>
          <c:order val="1"/>
          <c:tx>
            <c:strRef>
              <c:f>Ownership!$A$6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Ownership!$B$6:$F$6</c:f>
              <c:numCache>
                <c:formatCode>0.0%</c:formatCode>
                <c:ptCount val="5"/>
                <c:pt idx="0">
                  <c:v>0.19800000000000001</c:v>
                </c:pt>
                <c:pt idx="1">
                  <c:v>0.29299999999999998</c:v>
                </c:pt>
                <c:pt idx="2">
                  <c:v>0.33900000000000002</c:v>
                </c:pt>
                <c:pt idx="3">
                  <c:v>0.33700000000000002</c:v>
                </c:pt>
                <c:pt idx="4">
                  <c:v>0.34200000000000003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C-41B4-8F73-36A59DEFE6E3}"/>
            </c:ext>
          </c:extLst>
        </c:ser>
        <c:ser>
          <c:idx val="3"/>
          <c:order val="2"/>
          <c:tx>
            <c:strRef>
              <c:f>Ownership!$A$7</c:f>
              <c:strCache>
                <c:ptCount val="1"/>
                <c:pt idx="0">
                  <c:v>Rented(%)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Ownership!$B$7:$F$7</c:f>
              <c:numCache>
                <c:formatCode>0.0%</c:formatCode>
                <c:ptCount val="5"/>
                <c:pt idx="0">
                  <c:v>0.23899999999999999</c:v>
                </c:pt>
                <c:pt idx="1">
                  <c:v>0.26</c:v>
                </c:pt>
                <c:pt idx="2">
                  <c:v>0.26700000000000002</c:v>
                </c:pt>
                <c:pt idx="3">
                  <c:v>0.29399999999999998</c:v>
                </c:pt>
                <c:pt idx="4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C-41B4-8F73-36A59DEF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634208"/>
        <c:axId val="1145998224"/>
        <c:extLst/>
      </c:barChart>
      <c:catAx>
        <c:axId val="1926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98224"/>
        <c:crosses val="autoZero"/>
        <c:auto val="1"/>
        <c:lblAlgn val="ctr"/>
        <c:lblOffset val="100"/>
        <c:noMultiLvlLbl val="0"/>
      </c:catAx>
      <c:valAx>
        <c:axId val="1145998224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1926342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2946499612076793"/>
          <c:y val="0.93358867331666184"/>
          <c:w val="0.54107000775846414"/>
          <c:h val="6.6411326683338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Workforce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Workforce!$A$3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Workforce!$B$2:$F$2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Workforce!$B$3:$F$3</c:f>
              <c:numCache>
                <c:formatCode>#,##0</c:formatCode>
                <c:ptCount val="5"/>
                <c:pt idx="0">
                  <c:v>5679</c:v>
                </c:pt>
                <c:pt idx="1">
                  <c:v>5707</c:v>
                </c:pt>
                <c:pt idx="2">
                  <c:v>6043</c:v>
                </c:pt>
                <c:pt idx="3">
                  <c:v>6322</c:v>
                </c:pt>
                <c:pt idx="4">
                  <c:v>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D-4D0B-8705-C1A3E99B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582825392"/>
        <c:axId val="2109352016"/>
      </c:barChart>
      <c:lineChart>
        <c:grouping val="standard"/>
        <c:varyColors val="0"/>
        <c:ser>
          <c:idx val="1"/>
          <c:order val="1"/>
          <c:tx>
            <c:strRef>
              <c:f>Workforce!$A$4</c:f>
              <c:strCache>
                <c:ptCount val="1"/>
                <c:pt idx="0">
                  <c:v>Worked full-time(%)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1815956926089108E-2"/>
                  <c:y val="-5.2631578947368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9D-4D0B-8705-C1A3E99B23EC}"/>
                </c:ext>
              </c:extLst>
            </c:dLbl>
            <c:dLbl>
              <c:idx val="4"/>
              <c:layout>
                <c:manualLayout>
                  <c:x val="-5.3842388644150758E-2"/>
                  <c:y val="-0.10526315789473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9D-4D0B-8705-C1A3E99B23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Workforce!$B$4:$F$4</c:f>
              <c:numCache>
                <c:formatCode>0.0%</c:formatCode>
                <c:ptCount val="5"/>
                <c:pt idx="0">
                  <c:v>0.64300000000000002</c:v>
                </c:pt>
                <c:pt idx="1">
                  <c:v>0.629</c:v>
                </c:pt>
                <c:pt idx="2">
                  <c:v>0.59899999999999998</c:v>
                </c:pt>
                <c:pt idx="3">
                  <c:v>0.60199999999999998</c:v>
                </c:pt>
                <c:pt idx="4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D-4D0B-8705-C1A3E99B23EC}"/>
            </c:ext>
          </c:extLst>
        </c:ser>
        <c:ser>
          <c:idx val="2"/>
          <c:order val="2"/>
          <c:tx>
            <c:strRef>
              <c:f>Workforce!$A$5</c:f>
              <c:strCache>
                <c:ptCount val="1"/>
                <c:pt idx="0">
                  <c:v>Worked part-time(%)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4473813020068527E-2"/>
                  <c:y val="-7.0175438596491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9D-4D0B-8705-C1A3E99B23EC}"/>
                </c:ext>
              </c:extLst>
            </c:dLbl>
            <c:dLbl>
              <c:idx val="4"/>
              <c:layout>
                <c:manualLayout>
                  <c:x val="7.3421439060205578E-3"/>
                  <c:y val="-5.2631578947368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9D-4D0B-8705-C1A3E99B23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Workforce!$B$5:$F$5</c:f>
              <c:numCache>
                <c:formatCode>0.0%</c:formatCode>
                <c:ptCount val="5"/>
                <c:pt idx="0">
                  <c:v>0.251</c:v>
                </c:pt>
                <c:pt idx="1">
                  <c:v>0.24399999999999999</c:v>
                </c:pt>
                <c:pt idx="2">
                  <c:v>0.27100000000000002</c:v>
                </c:pt>
                <c:pt idx="3">
                  <c:v>0.29899999999999999</c:v>
                </c:pt>
                <c:pt idx="4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D-4D0B-8705-C1A3E99B23EC}"/>
            </c:ext>
          </c:extLst>
        </c:ser>
        <c:ser>
          <c:idx val="3"/>
          <c:order val="3"/>
          <c:tx>
            <c:strRef>
              <c:f>Workforce!$A$6</c:f>
              <c:strCache>
                <c:ptCount val="1"/>
                <c:pt idx="0">
                  <c:v>Unemployment(%)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7131669114047968E-2"/>
                  <c:y val="-3.9473684210526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9D-4D0B-8705-C1A3E99B23EC}"/>
                </c:ext>
              </c:extLst>
            </c:dLbl>
            <c:dLbl>
              <c:idx val="4"/>
              <c:layout>
                <c:manualLayout>
                  <c:x val="9.7895252080274098E-3"/>
                  <c:y val="-1.7543859649122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9D-4D0B-8705-C1A3E99B23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Workforce!$B$6:$F$6</c:f>
              <c:numCache>
                <c:formatCode>0.0%</c:formatCode>
                <c:ptCount val="5"/>
                <c:pt idx="0">
                  <c:v>6.6000000000000003E-2</c:v>
                </c:pt>
                <c:pt idx="1">
                  <c:v>5.8000000000000003E-2</c:v>
                </c:pt>
                <c:pt idx="2">
                  <c:v>0.06</c:v>
                </c:pt>
                <c:pt idx="3">
                  <c:v>5.0999999999999997E-2</c:v>
                </c:pt>
                <c:pt idx="4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9D-4D0B-8705-C1A3E99B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147408"/>
        <c:axId val="670044928"/>
      </c:lineChart>
      <c:catAx>
        <c:axId val="15828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52016"/>
        <c:crosses val="autoZero"/>
        <c:auto val="1"/>
        <c:lblAlgn val="ctr"/>
        <c:lblOffset val="100"/>
        <c:noMultiLvlLbl val="0"/>
      </c:catAx>
      <c:valAx>
        <c:axId val="2109352016"/>
        <c:scaling>
          <c:orientation val="minMax"/>
          <c:max val="7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25392"/>
        <c:crosses val="autoZero"/>
        <c:crossBetween val="between"/>
      </c:valAx>
      <c:valAx>
        <c:axId val="67004492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47408"/>
        <c:crosses val="max"/>
        <c:crossBetween val="between"/>
      </c:valAx>
      <c:catAx>
        <c:axId val="76814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04492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Dwelling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03537866224434E-2"/>
          <c:y val="0.34242978335980867"/>
          <c:w val="0.93919292426755119"/>
          <c:h val="0.5543204232997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Dwelling!$A$14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Dwelling!$B$13:$F$13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Dwelling!$B$14:$F$14</c:f>
              <c:numCache>
                <c:formatCode>0.0%</c:formatCode>
                <c:ptCount val="5"/>
                <c:pt idx="0">
                  <c:v>0.745</c:v>
                </c:pt>
                <c:pt idx="1">
                  <c:v>0.72599999999999998</c:v>
                </c:pt>
                <c:pt idx="2">
                  <c:v>0.746</c:v>
                </c:pt>
                <c:pt idx="3">
                  <c:v>0.67400000000000004</c:v>
                </c:pt>
                <c:pt idx="4">
                  <c:v>0.66800000000000004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E-4EC7-99C3-4F6B354C7B48}"/>
            </c:ext>
          </c:extLst>
        </c:ser>
        <c:ser>
          <c:idx val="1"/>
          <c:order val="1"/>
          <c:tx>
            <c:strRef>
              <c:f>Dwelling!$A$15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Dwelling!$B$13:$F$13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Dwelling!$B$15:$F$15</c:f>
              <c:numCache>
                <c:formatCode>0.0%</c:formatCode>
                <c:ptCount val="5"/>
                <c:pt idx="0">
                  <c:v>0.186</c:v>
                </c:pt>
                <c:pt idx="1">
                  <c:v>0.216</c:v>
                </c:pt>
                <c:pt idx="2">
                  <c:v>0.20599999999999999</c:v>
                </c:pt>
                <c:pt idx="3">
                  <c:v>0.251</c:v>
                </c:pt>
                <c:pt idx="4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E-4EC7-99C3-4F6B354C7B48}"/>
            </c:ext>
          </c:extLst>
        </c:ser>
        <c:ser>
          <c:idx val="2"/>
          <c:order val="2"/>
          <c:tx>
            <c:strRef>
              <c:f>Dwelling!$A$16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Dwelling!$B$13:$F$13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Dwelling!$B$16:$F$16</c:f>
              <c:numCache>
                <c:formatCode>0.0%</c:formatCode>
                <c:ptCount val="5"/>
                <c:pt idx="0">
                  <c:v>6.0999999999999999E-2</c:v>
                </c:pt>
                <c:pt idx="1">
                  <c:v>4.4999999999999998E-2</c:v>
                </c:pt>
                <c:pt idx="2">
                  <c:v>4.2999999999999997E-2</c:v>
                </c:pt>
                <c:pt idx="3">
                  <c:v>6.6000000000000003E-2</c:v>
                </c:pt>
                <c:pt idx="4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EC7-99C3-4F6B354C7B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02912"/>
        <c:axId val="1949857200"/>
      </c:barChart>
      <c:catAx>
        <c:axId val="33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57200"/>
        <c:crosses val="autoZero"/>
        <c:auto val="1"/>
        <c:lblAlgn val="ctr"/>
        <c:lblOffset val="100"/>
        <c:noMultiLvlLbl val="0"/>
      </c:catAx>
      <c:valAx>
        <c:axId val="1949857200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33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440274567669091"/>
          <c:y val="0.14770198355104017"/>
          <c:w val="0.84559732452798242"/>
          <c:h val="8.5747551373151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b="1"/>
              <a:t>Dwelling </a:t>
            </a:r>
          </a:p>
          <a:p>
            <a:pPr>
              <a:defRPr/>
            </a:pPr>
            <a:r>
              <a:rPr lang="en-AU" b="1"/>
              <a:t>Status</a:t>
            </a:r>
          </a:p>
        </c:rich>
      </c:tx>
      <c:layout>
        <c:manualLayout>
          <c:xMode val="edge"/>
          <c:yMode val="edge"/>
          <c:x val="2.1739342668003408E-2"/>
          <c:y val="7.5107296137339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66874687874318"/>
          <c:y val="3.6087267525035764E-2"/>
          <c:w val="0.62247342472748846"/>
          <c:h val="0.58837202753089357"/>
        </c:manualLayout>
      </c:layout>
      <c:lineChart>
        <c:grouping val="standard"/>
        <c:varyColors val="0"/>
        <c:ser>
          <c:idx val="2"/>
          <c:order val="0"/>
          <c:tx>
            <c:strRef>
              <c:f>Dwelling!$A$5</c:f>
              <c:strCache>
                <c:ptCount val="1"/>
                <c:pt idx="0">
                  <c:v>OccupiedDwellings(%)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Dwelling!$B$2:$F$2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Dwelling!$B$5:$F$5</c:f>
              <c:numCache>
                <c:formatCode>0.0%</c:formatCode>
                <c:ptCount val="5"/>
                <c:pt idx="0">
                  <c:v>0.95399999999999996</c:v>
                </c:pt>
                <c:pt idx="1">
                  <c:v>0.94399999999999995</c:v>
                </c:pt>
                <c:pt idx="2">
                  <c:v>0.95599999999999996</c:v>
                </c:pt>
                <c:pt idx="3">
                  <c:v>0.94399999999999995</c:v>
                </c:pt>
                <c:pt idx="4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4FB6-8D30-3A4D211B183A}"/>
            </c:ext>
          </c:extLst>
        </c:ser>
        <c:ser>
          <c:idx val="3"/>
          <c:order val="1"/>
          <c:tx>
            <c:strRef>
              <c:f>Dwelling!$A$6</c:f>
              <c:strCache>
                <c:ptCount val="1"/>
                <c:pt idx="0">
                  <c:v>UnoccupiedDwelling(%)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Dwelling!$B$2:$F$2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Dwelling!$B$6:$F$6</c:f>
              <c:numCache>
                <c:formatCode>0.0%</c:formatCode>
                <c:ptCount val="5"/>
                <c:pt idx="0">
                  <c:v>4.5999999999999999E-2</c:v>
                </c:pt>
                <c:pt idx="1">
                  <c:v>5.600000000000005E-2</c:v>
                </c:pt>
                <c:pt idx="2">
                  <c:v>4.3999999999999997E-2</c:v>
                </c:pt>
                <c:pt idx="3">
                  <c:v>5.6000000000000001E-2</c:v>
                </c:pt>
                <c:pt idx="4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4FB6-8D30-3A4D211B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58288"/>
        <c:axId val="1949844240"/>
      </c:lineChart>
      <c:lineChart>
        <c:grouping val="standard"/>
        <c:varyColors val="0"/>
        <c:ser>
          <c:idx val="5"/>
          <c:order val="2"/>
          <c:tx>
            <c:strRef>
              <c:f>Dwelling!$A$7</c:f>
              <c:strCache>
                <c:ptCount val="1"/>
                <c:pt idx="0">
                  <c:v>1xBedroom(%)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Dwelling!$B$2:$F$2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Dwelling!$B$7:$F$7</c:f>
              <c:numCache>
                <c:formatCode>0.0%</c:formatCode>
                <c:ptCount val="5"/>
                <c:pt idx="2">
                  <c:v>4.4999999999999998E-2</c:v>
                </c:pt>
                <c:pt idx="3">
                  <c:v>5.0999999999999997E-2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C-4FB6-8D30-3A4D211B183A}"/>
            </c:ext>
          </c:extLst>
        </c:ser>
        <c:ser>
          <c:idx val="6"/>
          <c:order val="3"/>
          <c:tx>
            <c:strRef>
              <c:f>Dwelling!$A$8</c:f>
              <c:strCache>
                <c:ptCount val="1"/>
                <c:pt idx="0">
                  <c:v>2xBedroom(%)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Dwelling!$B$2:$F$2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Dwelling!$B$8:$F$8</c:f>
              <c:numCache>
                <c:formatCode>0.0%</c:formatCode>
                <c:ptCount val="5"/>
                <c:pt idx="2">
                  <c:v>0.26800000000000002</c:v>
                </c:pt>
                <c:pt idx="3">
                  <c:v>0.24399999999999999</c:v>
                </c:pt>
                <c:pt idx="4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1C-4FB6-8D30-3A4D211B183A}"/>
            </c:ext>
          </c:extLst>
        </c:ser>
        <c:ser>
          <c:idx val="7"/>
          <c:order val="4"/>
          <c:tx>
            <c:strRef>
              <c:f>Dwelling!$A$9</c:f>
              <c:strCache>
                <c:ptCount val="1"/>
                <c:pt idx="0">
                  <c:v>3xBedroom(%)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Dwelling!$B$2:$F$2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Dwelling!$B$9:$F$9</c:f>
              <c:numCache>
                <c:formatCode>0.0%</c:formatCode>
                <c:ptCount val="5"/>
                <c:pt idx="2">
                  <c:v>0.432</c:v>
                </c:pt>
                <c:pt idx="3">
                  <c:v>0.41799999999999998</c:v>
                </c:pt>
                <c:pt idx="4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1C-4FB6-8D30-3A4D211B183A}"/>
            </c:ext>
          </c:extLst>
        </c:ser>
        <c:ser>
          <c:idx val="8"/>
          <c:order val="5"/>
          <c:tx>
            <c:strRef>
              <c:f>Dwelling!$A$10</c:f>
              <c:strCache>
                <c:ptCount val="1"/>
                <c:pt idx="0">
                  <c:v>4xBedroom+(%)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Dwelling!$B$2:$F$2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Dwelling!$B$10:$F$10</c:f>
              <c:numCache>
                <c:formatCode>0.0%</c:formatCode>
                <c:ptCount val="5"/>
                <c:pt idx="2">
                  <c:v>0.22500000000000001</c:v>
                </c:pt>
                <c:pt idx="3">
                  <c:v>0.26300000000000001</c:v>
                </c:pt>
                <c:pt idx="4">
                  <c:v>0.28699999999999998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1C-4FB6-8D30-3A4D211B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9344"/>
        <c:axId val="2122393024"/>
      </c:lineChart>
      <c:catAx>
        <c:axId val="21250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44240"/>
        <c:crosses val="autoZero"/>
        <c:auto val="1"/>
        <c:lblAlgn val="ctr"/>
        <c:lblOffset val="100"/>
        <c:noMultiLvlLbl val="0"/>
      </c:catAx>
      <c:valAx>
        <c:axId val="1949844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58288"/>
        <c:crosses val="autoZero"/>
        <c:crossBetween val="between"/>
      </c:valAx>
      <c:valAx>
        <c:axId val="2122393024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344"/>
        <c:crosses val="max"/>
        <c:crossBetween val="between"/>
        <c:majorUnit val="5.000000000000001E-2"/>
      </c:valAx>
      <c:catAx>
        <c:axId val="19819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2393024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693420</xdr:colOff>
      <xdr:row>9</xdr:row>
      <xdr:rowOff>160020</xdr:rowOff>
    </xdr:from>
    <xdr:to>
      <xdr:col>11</xdr:col>
      <xdr:colOff>137160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D8AEE-A023-9EC0-4418-7DACCCB12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7</xdr:row>
      <xdr:rowOff>152400</xdr:rowOff>
    </xdr:from>
    <xdr:to>
      <xdr:col>12</xdr:col>
      <xdr:colOff>7620</xdr:colOff>
      <xdr:row>23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C2F02E-9F45-713B-CBD1-D8D9F065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106680</xdr:rowOff>
    </xdr:from>
    <xdr:to>
      <xdr:col>14</xdr:col>
      <xdr:colOff>518160</xdr:colOff>
      <xdr:row>14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A93B29-7408-FD3C-0C2E-5A0B3DFD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182880</xdr:colOff>
      <xdr:row>14</xdr:row>
      <xdr:rowOff>91440</xdr:rowOff>
    </xdr:from>
    <xdr:to>
      <xdr:col>15</xdr:col>
      <xdr:colOff>22860</xdr:colOff>
      <xdr:row>33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F5576E-489F-4B9A-260B-E532A92E7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4</xdr:row>
      <xdr:rowOff>60960</xdr:rowOff>
    </xdr:from>
    <xdr:to>
      <xdr:col>15</xdr:col>
      <xdr:colOff>190500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B979C9-57EE-90E7-80E9-FAB4A7E87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0.17336</cdr:x>
      <cdr:y>0.27949</cdr:y>
    </cdr:from>
    <cdr:to>
      <cdr:x>0.61059</cdr:x>
      <cdr:y>0.38812</cdr:y>
    </cdr:to>
    <cdr:sp macro="" textlink="">
      <cdr:nvSpPr>
        <cdr:cNvPr id="3" name="Callout: Up Arrow 2">
          <a:extLst xmlns:a="http://schemas.openxmlformats.org/drawingml/2006/main">
            <a:ext uri="{FF2B5EF4-FFF2-40B4-BE49-F238E27FC236}">
              <a16:creationId xmlns:a16="http://schemas.microsoft.com/office/drawing/2014/main" id="{88A08F78-9E02-13E7-EFBB-F8DD012BAF65}"/>
            </a:ext>
          </a:extLst>
        </cdr:cNvPr>
        <cdr:cNvSpPr/>
      </cdr:nvSpPr>
      <cdr:spPr>
        <a:xfrm xmlns:a="http://schemas.openxmlformats.org/drawingml/2006/main" rot="21099842">
          <a:off x="1122856" y="1075510"/>
          <a:ext cx="2831924" cy="418010"/>
        </a:xfrm>
        <a:prstGeom xmlns:a="http://schemas.openxmlformats.org/drawingml/2006/main" prst="upArrowCallout">
          <a:avLst/>
        </a:prstGeom>
        <a:solidFill xmlns:a="http://schemas.openxmlformats.org/drawingml/2006/main">
          <a:schemeClr val="accent2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tx1"/>
              </a:solidFill>
            </a:rPr>
            <a:t>Supply</a:t>
          </a:r>
          <a:r>
            <a:rPr lang="en-US" sz="900" baseline="0">
              <a:solidFill>
                <a:schemeClr val="tx1"/>
              </a:solidFill>
            </a:rPr>
            <a:t> to demand ratio exceeds the linear trending line</a:t>
          </a:r>
          <a:endParaRPr lang="en-US" sz="9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0.46584</cdr:x>
      <cdr:y>0.45161</cdr:y>
    </cdr:from>
    <cdr:to>
      <cdr:x>0.53168</cdr:x>
      <cdr:y>0.51382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067BF72-DD9B-96E4-2897-AFD0D5D9D18F}"/>
            </a:ext>
          </a:extLst>
        </cdr:cNvPr>
        <cdr:cNvSpPr txBox="1"/>
      </cdr:nvSpPr>
      <cdr:spPr>
        <a:xfrm xmlns:a="http://schemas.openxmlformats.org/drawingml/2006/main">
          <a:off x="2857500" y="1493520"/>
          <a:ext cx="40386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0.15404</cdr:x>
      <cdr:y>0.39631</cdr:y>
    </cdr:from>
    <cdr:to>
      <cdr:x>0.24472</cdr:x>
      <cdr:y>0.48848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23C6B78-4010-DB34-A2BB-E091D5B56FC0}"/>
            </a:ext>
          </a:extLst>
        </cdr:cNvPr>
        <cdr:cNvSpPr txBox="1"/>
      </cdr:nvSpPr>
      <cdr:spPr>
        <a:xfrm xmlns:a="http://schemas.openxmlformats.org/drawingml/2006/main">
          <a:off x="944880" y="1310640"/>
          <a:ext cx="55626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8</xdr:row>
      <xdr:rowOff>30480</xdr:rowOff>
    </xdr:from>
    <xdr:to>
      <xdr:col>11</xdr:col>
      <xdr:colOff>411480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C58DC-8D2B-E7EB-6DE7-DF48332DF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0.82019</cdr:x>
      <cdr:y>0.23358</cdr:y>
    </cdr:from>
    <cdr:to>
      <cdr:x>0.99613</cdr:x>
      <cdr:y>0.51002</cdr:y>
    </cdr:to>
    <cdr:sp macro="" textlink="">
      <cdr:nvSpPr>
        <cdr:cNvPr id="3" name="Callout: Left Arrow 2">
          <a:extLst xmlns:a="http://schemas.openxmlformats.org/drawingml/2006/main">
            <a:ext uri="{FF2B5EF4-FFF2-40B4-BE49-F238E27FC236}">
              <a16:creationId xmlns:a16="http://schemas.microsoft.com/office/drawing/2014/main" id="{07AE0DA2-AE64-4674-BED9-4059754E783B}"/>
            </a:ext>
          </a:extLst>
        </cdr:cNvPr>
        <cdr:cNvSpPr/>
      </cdr:nvSpPr>
      <cdr:spPr>
        <a:xfrm xmlns:a="http://schemas.openxmlformats.org/drawingml/2006/main">
          <a:off x="4774870" y="799160"/>
          <a:ext cx="1024303" cy="945820"/>
        </a:xfrm>
        <a:prstGeom xmlns:a="http://schemas.openxmlformats.org/drawingml/2006/main" prst="leftArrowCallou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 b="1" i="0" baseline="0">
              <a:solidFill>
                <a:schemeClr val="tx1"/>
              </a:solidFill>
            </a:rPr>
            <a:t>Gap increased by 208% between 2016 and 2021 </a:t>
          </a:r>
        </a:p>
      </cdr:txBody>
    </cdr:sp>
  </cdr:relSizeAnchor>
  <cdr:relSizeAnchor xmlns:cdr="http://schemas.openxmlformats.org/drawingml/2006/chartDrawing">
    <cdr:from>
      <cdr:x>0.10575</cdr:x>
      <cdr:y>0.22172</cdr:y>
    </cdr:from>
    <cdr:to>
      <cdr:x>0.48602</cdr:x>
      <cdr:y>0.36487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A5198121-AA08-E726-4AF4-D11F764F1E2B}"/>
            </a:ext>
          </a:extLst>
        </cdr:cNvPr>
        <cdr:cNvSpPr/>
      </cdr:nvSpPr>
      <cdr:spPr>
        <a:xfrm xmlns:a="http://schemas.openxmlformats.org/drawingml/2006/main" rot="20365123">
          <a:off x="646234" y="758583"/>
          <a:ext cx="2323921" cy="489770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1"/>
              </a:solidFill>
            </a:rPr>
            <a:t>House</a:t>
          </a:r>
          <a:r>
            <a:rPr lang="en-US" sz="900" b="1" baseline="0">
              <a:solidFill>
                <a:schemeClr val="tx1"/>
              </a:solidFill>
            </a:rPr>
            <a:t> price increasing 435 % since 2001 </a:t>
          </a:r>
          <a:endParaRPr lang="en-US" sz="9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0.63466</cdr:x>
      <cdr:y>0.66592</cdr:y>
    </cdr:from>
    <cdr:to>
      <cdr:x>0.74564</cdr:x>
      <cdr:y>0.73942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37AFADD7-25A1-FC62-C52B-940B9E7A424C}"/>
            </a:ext>
          </a:extLst>
        </cdr:cNvPr>
        <cdr:cNvSpPr txBox="1"/>
      </cdr:nvSpPr>
      <cdr:spPr>
        <a:xfrm xmlns:a="http://schemas.openxmlformats.org/drawingml/2006/main">
          <a:off x="3878580" y="2278380"/>
          <a:ext cx="67818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 b="0" i="0">
              <a:effectLst/>
              <a:latin typeface="+mn-lt"/>
              <a:ea typeface="+mn-ea"/>
              <a:cs typeface="+mn-cs"/>
            </a:rPr>
            <a:t>↑</a:t>
          </a:r>
          <a:r>
            <a:rPr lang="en-AU" sz="900"/>
            <a:t>153%</a:t>
          </a:r>
        </a:p>
      </cdr:txBody>
    </cdr:sp>
  </cdr:relSizeAnchor>
  <cdr:relSizeAnchor xmlns:cdr="http://schemas.openxmlformats.org/drawingml/2006/chartDrawing">
    <cdr:from>
      <cdr:x>0.6197</cdr:x>
      <cdr:y>0.63029</cdr:y>
    </cdr:from>
    <cdr:to>
      <cdr:x>0.68454</cdr:x>
      <cdr:y>0.70379</cdr:y>
    </cdr:to>
    <cdr:cxnSp macro="">
      <cdr:nvCxnSpPr>
        <cdr:cNvPr id="16" name="Connector: Curved 15">
          <a:extLst xmlns:a="http://schemas.openxmlformats.org/drawingml/2006/main">
            <a:ext uri="{FF2B5EF4-FFF2-40B4-BE49-F238E27FC236}">
              <a16:creationId xmlns:a16="http://schemas.microsoft.com/office/drawing/2014/main" id="{AAE24CF9-4633-9981-5F3A-7D0FC168A520}"/>
            </a:ext>
          </a:extLst>
        </cdr:cNvPr>
        <cdr:cNvCxnSpPr/>
      </cdr:nvCxnSpPr>
      <cdr:spPr>
        <a:xfrm xmlns:a="http://schemas.openxmlformats.org/drawingml/2006/main" flipV="1">
          <a:off x="3787140" y="2156460"/>
          <a:ext cx="396240" cy="251460"/>
        </a:xfrm>
        <a:prstGeom xmlns:a="http://schemas.openxmlformats.org/drawingml/2006/main" prst="curved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0.54988</cdr:x>
      <cdr:y>0.25984</cdr:y>
    </cdr:from>
    <cdr:to>
      <cdr:x>0.65794</cdr:x>
      <cdr:y>0.33333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8266C942-9E15-38FA-06F0-24010F3ABF73}"/>
            </a:ext>
          </a:extLst>
        </cdr:cNvPr>
        <cdr:cNvSpPr txBox="1"/>
      </cdr:nvSpPr>
      <cdr:spPr>
        <a:xfrm xmlns:a="http://schemas.openxmlformats.org/drawingml/2006/main">
          <a:off x="3360420" y="889000"/>
          <a:ext cx="6604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900" b="0" i="0">
              <a:effectLst/>
              <a:latin typeface="+mn-lt"/>
              <a:ea typeface="+mn-ea"/>
              <a:cs typeface="+mn-cs"/>
            </a:rPr>
            <a:t>↑</a:t>
          </a:r>
          <a:r>
            <a:rPr lang="en-AU" sz="900"/>
            <a:t>168%</a:t>
          </a:r>
        </a:p>
      </cdr:txBody>
    </cdr:sp>
  </cdr:relSizeAnchor>
  <cdr:relSizeAnchor xmlns:cdr="http://schemas.openxmlformats.org/drawingml/2006/chartDrawing">
    <cdr:from>
      <cdr:x>0.5133</cdr:x>
      <cdr:y>0.23163</cdr:y>
    </cdr:from>
    <cdr:to>
      <cdr:x>0.60973</cdr:x>
      <cdr:y>0.35115</cdr:y>
    </cdr:to>
    <cdr:cxnSp macro="">
      <cdr:nvCxnSpPr>
        <cdr:cNvPr id="18" name="Connector: Curved 17">
          <a:extLst xmlns:a="http://schemas.openxmlformats.org/drawingml/2006/main">
            <a:ext uri="{FF2B5EF4-FFF2-40B4-BE49-F238E27FC236}">
              <a16:creationId xmlns:a16="http://schemas.microsoft.com/office/drawing/2014/main" id="{4019A555-222E-B6B1-DDB1-A39F680CA48D}"/>
            </a:ext>
          </a:extLst>
        </cdr:cNvPr>
        <cdr:cNvCxnSpPr/>
      </cdr:nvCxnSpPr>
      <cdr:spPr>
        <a:xfrm xmlns:a="http://schemas.openxmlformats.org/drawingml/2006/main" flipV="1">
          <a:off x="3136900" y="792480"/>
          <a:ext cx="589280" cy="408940"/>
        </a:xfrm>
        <a:prstGeom xmlns:a="http://schemas.openxmlformats.org/drawingml/2006/main" prst="curved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6</xdr:col>
      <xdr:colOff>259080</xdr:colOff>
      <xdr:row>26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C6E8B4-8AAA-4506-9A96-9AF36AFC5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8</xdr:row>
      <xdr:rowOff>57150</xdr:rowOff>
    </xdr:from>
    <xdr:to>
      <xdr:col>14</xdr:col>
      <xdr:colOff>472440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DD559-2C30-CE77-6918-5547B6EB6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0.03489</cdr:x>
      <cdr:y>0.19158</cdr:y>
    </cdr:from>
    <cdr:to>
      <cdr:x>0.72381</cdr:x>
      <cdr:y>0.32103</cdr:y>
    </cdr:to>
    <cdr:sp macro="" textlink="">
      <cdr:nvSpPr>
        <cdr:cNvPr id="2" name="Arrow: Right 1">
          <a:extLst xmlns:a="http://schemas.openxmlformats.org/drawingml/2006/main">
            <a:ext uri="{FF2B5EF4-FFF2-40B4-BE49-F238E27FC236}">
              <a16:creationId xmlns:a16="http://schemas.microsoft.com/office/drawing/2014/main" id="{175A6905-2DA9-25CC-81AB-8CED81FD53E2}"/>
            </a:ext>
          </a:extLst>
        </cdr:cNvPr>
        <cdr:cNvSpPr/>
      </cdr:nvSpPr>
      <cdr:spPr>
        <a:xfrm xmlns:a="http://schemas.openxmlformats.org/drawingml/2006/main" rot="20862012">
          <a:off x="205805" y="651094"/>
          <a:ext cx="4063167" cy="439938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tx1"/>
              </a:solidFill>
            </a:rPr>
            <a:t>Median</a:t>
          </a:r>
          <a:r>
            <a:rPr lang="en-US" sz="1000" baseline="0">
              <a:solidFill>
                <a:schemeClr val="tx1"/>
              </a:solidFill>
            </a:rPr>
            <a:t> incomes have increased between 177% to 189% since 2006</a:t>
          </a:r>
          <a:endParaRPr lang="en-US" sz="1000">
            <a:solidFill>
              <a:schemeClr val="tx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10</xdr:row>
      <xdr:rowOff>15240</xdr:rowOff>
    </xdr:from>
    <xdr:to>
      <xdr:col>9</xdr:col>
      <xdr:colOff>495300</xdr:colOff>
      <xdr:row>27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D9E99-D4B7-AD0D-E197-AB26D6CC6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9</xdr:row>
      <xdr:rowOff>76200</xdr:rowOff>
    </xdr:from>
    <xdr:to>
      <xdr:col>10</xdr:col>
      <xdr:colOff>541020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A45FF-906A-CB31-8750-723ED888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0.23976</cdr:x>
      <cdr:y>0</cdr:y>
    </cdr:from>
    <cdr:to>
      <cdr:x>0.99322</cdr:x>
      <cdr:y>0.27391</cdr:y>
    </cdr:to>
    <cdr:sp macro="" textlink="">
      <cdr:nvSpPr>
        <cdr:cNvPr id="6" name="Arrow: Notched Right 5">
          <a:extLst xmlns:a="http://schemas.openxmlformats.org/drawingml/2006/main">
            <a:ext uri="{FF2B5EF4-FFF2-40B4-BE49-F238E27FC236}">
              <a16:creationId xmlns:a16="http://schemas.microsoft.com/office/drawing/2014/main" id="{470019CF-49AD-3815-53E6-3D8775328BED}"/>
            </a:ext>
          </a:extLst>
        </cdr:cNvPr>
        <cdr:cNvSpPr/>
      </cdr:nvSpPr>
      <cdr:spPr>
        <a:xfrm xmlns:a="http://schemas.openxmlformats.org/drawingml/2006/main">
          <a:off x="1616872" y="0"/>
          <a:ext cx="5081108" cy="883927"/>
        </a:xfrm>
        <a:prstGeom xmlns:a="http://schemas.openxmlformats.org/drawingml/2006/main" prst="notchedRightArrow">
          <a:avLst/>
        </a:prstGeom>
        <a:solidFill xmlns:a="http://schemas.openxmlformats.org/drawingml/2006/main">
          <a:schemeClr val="accent2">
            <a:lumMod val="20000"/>
            <a:lumOff val="8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100" b="0" baseline="0"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FullyOwned properties decreased approximately 65% since 2001 while OwnedWithMortgage increased approximately 173% since 2001</a:t>
          </a:r>
          <a:endParaRPr lang="en-US">
            <a:solidFill>
              <a:schemeClr val="tx1"/>
            </a:solidFill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3" workbookViewId="0">
      <selection activeCell="F40" sqref="F40"/>
    </sheetView>
  </sheetViews>
  <sheetFormatPr defaultRowHeight="14.4" x14ac:dyDescent="0.3"/>
  <cols>
    <col min="1" max="1" width="40.44140625" style="20" bestFit="1" customWidth="1"/>
    <col min="2" max="5" width="13.33203125" style="20" bestFit="1" customWidth="1"/>
    <col min="6" max="6" width="13.33203125" style="20" customWidth="1"/>
  </cols>
  <sheetData>
    <row r="1" spans="1:6" x14ac:dyDescent="0.3">
      <c r="A1" s="1" t="s">
        <v>0</v>
      </c>
      <c r="B1" s="21" t="s">
        <v>56</v>
      </c>
      <c r="C1" s="21" t="s">
        <v>56</v>
      </c>
      <c r="D1" s="21" t="s">
        <v>56</v>
      </c>
      <c r="E1" s="21" t="s">
        <v>56</v>
      </c>
      <c r="F1" s="21" t="s">
        <v>56</v>
      </c>
    </row>
    <row r="2" spans="1:6" x14ac:dyDescent="0.3">
      <c r="A2" s="1" t="s">
        <v>1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</row>
    <row r="3" spans="1:6" x14ac:dyDescent="0.3">
      <c r="A3" s="2" t="s">
        <v>2</v>
      </c>
      <c r="B3" s="2">
        <v>390000</v>
      </c>
      <c r="C3" s="2">
        <v>511000</v>
      </c>
      <c r="D3" s="2">
        <v>718000</v>
      </c>
      <c r="E3" s="2">
        <v>1207500</v>
      </c>
      <c r="F3" s="2">
        <v>1695000</v>
      </c>
    </row>
    <row r="4" spans="1:6" x14ac:dyDescent="0.3">
      <c r="A4" s="2" t="s">
        <v>3</v>
      </c>
      <c r="B4" s="2">
        <v>277500</v>
      </c>
      <c r="C4" s="2">
        <v>383500</v>
      </c>
      <c r="D4" s="2">
        <v>467500</v>
      </c>
      <c r="E4" s="2">
        <v>715000</v>
      </c>
      <c r="F4" s="2">
        <v>670000</v>
      </c>
    </row>
    <row r="5" spans="1:6" x14ac:dyDescent="0.3">
      <c r="A5" s="3" t="s">
        <v>4</v>
      </c>
      <c r="B5" s="4"/>
      <c r="C5" s="4">
        <v>379</v>
      </c>
      <c r="D5" s="4">
        <v>474</v>
      </c>
      <c r="E5" s="4">
        <v>548</v>
      </c>
      <c r="F5" s="4">
        <v>672</v>
      </c>
    </row>
    <row r="6" spans="1:6" x14ac:dyDescent="0.3">
      <c r="A6" s="3" t="s">
        <v>5</v>
      </c>
      <c r="B6" s="4"/>
      <c r="C6" s="4">
        <v>1089</v>
      </c>
      <c r="D6" s="4">
        <v>1311</v>
      </c>
      <c r="E6" s="4">
        <v>1675</v>
      </c>
      <c r="F6" s="4">
        <v>2056</v>
      </c>
    </row>
    <row r="7" spans="1:6" x14ac:dyDescent="0.3">
      <c r="A7" s="4" t="s">
        <v>67</v>
      </c>
      <c r="B7" s="4"/>
      <c r="C7" s="4">
        <v>933</v>
      </c>
      <c r="D7" s="4">
        <v>1135</v>
      </c>
      <c r="E7" s="4">
        <v>1440</v>
      </c>
      <c r="F7" s="4">
        <v>1727</v>
      </c>
    </row>
    <row r="8" spans="1:6" x14ac:dyDescent="0.3">
      <c r="A8" s="4" t="s">
        <v>6</v>
      </c>
      <c r="B8" s="4"/>
      <c r="C8" s="4">
        <f>1800/4.345</f>
        <v>414.26927502876873</v>
      </c>
      <c r="D8" s="4">
        <f>2275/4.345</f>
        <v>523.59033371691601</v>
      </c>
      <c r="E8" s="4">
        <f>2378/4.345</f>
        <v>547.29574223245118</v>
      </c>
      <c r="F8" s="4">
        <f>2500/4.345</f>
        <v>575.37399309551211</v>
      </c>
    </row>
    <row r="9" spans="1:6" x14ac:dyDescent="0.3">
      <c r="A9" s="4" t="s">
        <v>7</v>
      </c>
      <c r="B9" s="4"/>
      <c r="C9" s="4">
        <v>250</v>
      </c>
      <c r="D9" s="4">
        <v>320</v>
      </c>
      <c r="E9" s="4">
        <v>430</v>
      </c>
      <c r="F9" s="4">
        <v>460</v>
      </c>
    </row>
    <row r="10" spans="1:6" x14ac:dyDescent="0.3">
      <c r="A10" s="5" t="s">
        <v>8</v>
      </c>
      <c r="B10" s="5">
        <v>5679</v>
      </c>
      <c r="C10" s="5">
        <v>5707</v>
      </c>
      <c r="D10" s="5">
        <v>6043</v>
      </c>
      <c r="E10" s="5">
        <v>6322</v>
      </c>
      <c r="F10" s="5">
        <v>6555</v>
      </c>
    </row>
    <row r="11" spans="1:6" x14ac:dyDescent="0.3">
      <c r="A11" s="5" t="s">
        <v>9</v>
      </c>
      <c r="B11" s="5"/>
      <c r="C11" s="5">
        <v>37</v>
      </c>
      <c r="D11" s="5">
        <v>38</v>
      </c>
      <c r="E11" s="5">
        <v>39</v>
      </c>
      <c r="F11" s="5">
        <v>40</v>
      </c>
    </row>
    <row r="12" spans="1:6" x14ac:dyDescent="0.3">
      <c r="A12" s="5" t="s">
        <v>10</v>
      </c>
      <c r="B12" s="5">
        <v>1514</v>
      </c>
      <c r="C12" s="5">
        <v>1531</v>
      </c>
      <c r="D12" s="5">
        <v>1637</v>
      </c>
      <c r="E12" s="5">
        <v>1677</v>
      </c>
      <c r="F12" s="5">
        <v>1723</v>
      </c>
    </row>
    <row r="13" spans="1:6" x14ac:dyDescent="0.3">
      <c r="A13" s="5" t="s">
        <v>11</v>
      </c>
      <c r="B13" s="5">
        <v>2110</v>
      </c>
      <c r="C13" s="5">
        <v>2125</v>
      </c>
      <c r="D13" s="5">
        <v>2193</v>
      </c>
      <c r="E13" s="5">
        <v>2282</v>
      </c>
      <c r="F13" s="5">
        <v>2409</v>
      </c>
    </row>
    <row r="14" spans="1:6" x14ac:dyDescent="0.3">
      <c r="A14" s="6" t="s">
        <v>12</v>
      </c>
      <c r="B14" s="6">
        <v>0.53700000000000003</v>
      </c>
      <c r="C14" s="6">
        <v>0.52700000000000002</v>
      </c>
      <c r="D14" s="6">
        <v>0.53200000000000003</v>
      </c>
      <c r="E14" s="6">
        <v>0.51300000000000001</v>
      </c>
      <c r="F14" s="6">
        <v>0.503</v>
      </c>
    </row>
    <row r="15" spans="1:6" x14ac:dyDescent="0.3">
      <c r="A15" s="6" t="s">
        <v>13</v>
      </c>
      <c r="B15" s="6">
        <v>0.10100000000000001</v>
      </c>
      <c r="C15" s="6">
        <v>9.6000000000000002E-2</v>
      </c>
      <c r="D15" s="6">
        <v>9.8000000000000004E-2</v>
      </c>
      <c r="E15" s="6">
        <v>0.114</v>
      </c>
      <c r="F15" s="6">
        <v>0.113</v>
      </c>
    </row>
    <row r="16" spans="1:6" x14ac:dyDescent="0.3">
      <c r="A16" s="6" t="s">
        <v>14</v>
      </c>
      <c r="B16" s="6">
        <v>0.08</v>
      </c>
      <c r="C16" s="6">
        <v>7.8E-2</v>
      </c>
      <c r="D16" s="6">
        <v>6.9000000000000006E-2</v>
      </c>
      <c r="E16" s="6">
        <v>6.4000000000000001E-2</v>
      </c>
      <c r="F16" s="6">
        <v>5.6000000000000001E-2</v>
      </c>
    </row>
    <row r="17" spans="1:6" x14ac:dyDescent="0.3">
      <c r="A17" s="6" t="s">
        <v>15</v>
      </c>
      <c r="B17" s="6">
        <v>0.28299999999999997</v>
      </c>
      <c r="C17" s="6">
        <v>0.29799999999999999</v>
      </c>
      <c r="D17" s="6">
        <v>0.30099999999999999</v>
      </c>
      <c r="E17" s="6">
        <v>0.309</v>
      </c>
      <c r="F17" s="6">
        <v>0.32900000000000001</v>
      </c>
    </row>
    <row r="18" spans="1:6" x14ac:dyDescent="0.3">
      <c r="A18" s="7" t="s">
        <v>16</v>
      </c>
      <c r="B18" s="7">
        <v>0.53500000000000003</v>
      </c>
      <c r="C18" s="7">
        <v>0.53800000000000003</v>
      </c>
      <c r="D18" s="7">
        <v>0.56100000000000005</v>
      </c>
      <c r="E18" s="7">
        <v>0.56599999999999995</v>
      </c>
      <c r="F18" s="7">
        <v>0.57399999999999995</v>
      </c>
    </row>
    <row r="19" spans="1:6" x14ac:dyDescent="0.3">
      <c r="A19" s="8" t="s">
        <v>17</v>
      </c>
      <c r="B19" s="8">
        <v>0.64300000000000002</v>
      </c>
      <c r="C19" s="8">
        <v>0.629</v>
      </c>
      <c r="D19" s="8">
        <v>0.59899999999999998</v>
      </c>
      <c r="E19" s="8">
        <v>0.60199999999999998</v>
      </c>
      <c r="F19" s="8">
        <v>0.47199999999999998</v>
      </c>
    </row>
    <row r="20" spans="1:6" x14ac:dyDescent="0.3">
      <c r="A20" s="8" t="s">
        <v>18</v>
      </c>
      <c r="B20" s="8">
        <v>0.251</v>
      </c>
      <c r="C20" s="8">
        <v>0.24399999999999999</v>
      </c>
      <c r="D20" s="8">
        <v>0.27100000000000002</v>
      </c>
      <c r="E20" s="8">
        <v>0.29899999999999999</v>
      </c>
      <c r="F20" s="8">
        <v>0.29599999999999999</v>
      </c>
    </row>
    <row r="21" spans="1:6" x14ac:dyDescent="0.3">
      <c r="A21" s="9" t="s">
        <v>19</v>
      </c>
      <c r="B21" s="9">
        <v>6.6000000000000003E-2</v>
      </c>
      <c r="C21" s="9">
        <v>5.8000000000000003E-2</v>
      </c>
      <c r="D21" s="9">
        <v>0.06</v>
      </c>
      <c r="E21" s="9">
        <v>5.0999999999999997E-2</v>
      </c>
      <c r="F21" s="9">
        <v>4.3999999999999997E-2</v>
      </c>
    </row>
    <row r="22" spans="1:6" x14ac:dyDescent="0.3">
      <c r="A22" s="10" t="s">
        <v>20</v>
      </c>
      <c r="B22" s="10"/>
      <c r="C22" s="10"/>
      <c r="D22" s="10">
        <v>0.17199999999999999</v>
      </c>
      <c r="E22" s="10">
        <v>0.16900000000000001</v>
      </c>
      <c r="F22" s="22">
        <v>0.04</v>
      </c>
    </row>
    <row r="23" spans="1:6" x14ac:dyDescent="0.3">
      <c r="A23" s="10" t="s">
        <v>21</v>
      </c>
      <c r="B23" s="10"/>
      <c r="C23" s="10"/>
      <c r="D23" s="10">
        <v>0.65700000000000003</v>
      </c>
      <c r="E23" s="10">
        <v>0.70799999999999996</v>
      </c>
      <c r="F23" s="22">
        <v>0.40200000000000002</v>
      </c>
    </row>
    <row r="24" spans="1:6" x14ac:dyDescent="0.3">
      <c r="A24" s="11" t="s">
        <v>22</v>
      </c>
      <c r="B24" s="11"/>
      <c r="C24" s="11"/>
      <c r="D24" s="11">
        <v>1.6</v>
      </c>
      <c r="E24" s="11">
        <v>1.7</v>
      </c>
      <c r="F24" s="11">
        <v>1.7</v>
      </c>
    </row>
    <row r="25" spans="1:6" x14ac:dyDescent="0.3">
      <c r="A25" s="12" t="s">
        <v>23</v>
      </c>
      <c r="B25" s="23">
        <v>0.254</v>
      </c>
      <c r="C25" s="23">
        <v>0.26700000000000002</v>
      </c>
      <c r="D25" s="23">
        <v>0.27600000000000002</v>
      </c>
      <c r="E25" s="23">
        <v>0.26500000000000001</v>
      </c>
      <c r="F25" s="23">
        <v>0.27600000000000002</v>
      </c>
    </row>
    <row r="26" spans="1:6" x14ac:dyDescent="0.3">
      <c r="A26" s="12" t="s">
        <v>24</v>
      </c>
      <c r="B26" s="23">
        <v>0.55500000000000005</v>
      </c>
      <c r="C26" s="23">
        <v>0.53600000000000003</v>
      </c>
      <c r="D26" s="23">
        <v>0.52900000000000003</v>
      </c>
      <c r="E26" s="23">
        <v>0.53900000000000003</v>
      </c>
      <c r="F26" s="23">
        <v>0.52100000000000002</v>
      </c>
    </row>
    <row r="27" spans="1:6" x14ac:dyDescent="0.3">
      <c r="A27" s="12" t="s">
        <v>25</v>
      </c>
      <c r="B27" s="23">
        <v>0.17399999999999999</v>
      </c>
      <c r="C27" s="23">
        <v>0.17599999999999999</v>
      </c>
      <c r="D27" s="23">
        <v>0.18</v>
      </c>
      <c r="E27" s="23">
        <v>0.18099999999999999</v>
      </c>
      <c r="F27" s="23">
        <v>0.186</v>
      </c>
    </row>
    <row r="28" spans="1:6" x14ac:dyDescent="0.3">
      <c r="A28" s="12" t="s">
        <v>26</v>
      </c>
      <c r="B28" s="23">
        <v>1.7000000000000001E-2</v>
      </c>
      <c r="C28" s="23">
        <v>0.02</v>
      </c>
      <c r="D28" s="23">
        <v>1.4999999999999999E-2</v>
      </c>
      <c r="E28" s="23">
        <v>1.6E-2</v>
      </c>
      <c r="F28" s="23">
        <v>1.9E-2</v>
      </c>
    </row>
    <row r="29" spans="1:6" x14ac:dyDescent="0.3">
      <c r="A29" s="13" t="s">
        <v>27</v>
      </c>
      <c r="B29" s="24">
        <v>0.95399999999999996</v>
      </c>
      <c r="C29" s="24">
        <f>2006/2125</f>
        <v>0.94399999999999995</v>
      </c>
      <c r="D29" s="24">
        <v>0.95599999999999996</v>
      </c>
      <c r="E29" s="24">
        <v>0.94399999999999995</v>
      </c>
      <c r="F29" s="24">
        <v>0.93899999999999995</v>
      </c>
    </row>
    <row r="30" spans="1:6" x14ac:dyDescent="0.3">
      <c r="A30" s="13" t="s">
        <v>28</v>
      </c>
      <c r="B30" s="24">
        <v>4.5999999999999999E-2</v>
      </c>
      <c r="C30" s="24">
        <f>100%-C29</f>
        <v>5.600000000000005E-2</v>
      </c>
      <c r="D30" s="24">
        <v>4.3999999999999997E-2</v>
      </c>
      <c r="E30" s="24">
        <v>5.6000000000000001E-2</v>
      </c>
      <c r="F30" s="24">
        <v>5.8999999999999997E-2</v>
      </c>
    </row>
    <row r="31" spans="1:6" x14ac:dyDescent="0.3">
      <c r="A31" s="14" t="s">
        <v>29</v>
      </c>
      <c r="B31" s="14">
        <v>0.745</v>
      </c>
      <c r="C31" s="14">
        <v>0.72599999999999998</v>
      </c>
      <c r="D31" s="14">
        <v>0.746</v>
      </c>
      <c r="E31" s="14">
        <v>0.67400000000000004</v>
      </c>
      <c r="F31" s="14">
        <v>0.66800000000000004</v>
      </c>
    </row>
    <row r="32" spans="1:6" x14ac:dyDescent="0.3">
      <c r="A32" s="14" t="s">
        <v>30</v>
      </c>
      <c r="B32" s="14">
        <v>0.186</v>
      </c>
      <c r="C32" s="14">
        <v>0.216</v>
      </c>
      <c r="D32" s="14">
        <v>0.20599999999999999</v>
      </c>
      <c r="E32" s="14">
        <v>0.251</v>
      </c>
      <c r="F32" s="14">
        <v>0.23699999999999999</v>
      </c>
    </row>
    <row r="33" spans="1:6" x14ac:dyDescent="0.3">
      <c r="A33" s="14" t="s">
        <v>31</v>
      </c>
      <c r="B33" s="14">
        <v>6.0999999999999999E-2</v>
      </c>
      <c r="C33" s="14">
        <v>4.4999999999999998E-2</v>
      </c>
      <c r="D33" s="14">
        <v>4.2999999999999997E-2</v>
      </c>
      <c r="E33" s="14">
        <v>6.6000000000000003E-2</v>
      </c>
      <c r="F33" s="14">
        <v>8.8999999999999996E-2</v>
      </c>
    </row>
    <row r="34" spans="1:6" x14ac:dyDescent="0.3">
      <c r="A34" s="6" t="s">
        <v>32</v>
      </c>
      <c r="B34" s="6"/>
      <c r="C34" s="6"/>
      <c r="D34" s="6">
        <v>6.0000000000000001E-3</v>
      </c>
      <c r="E34" s="6">
        <v>3.0000000000000001E-3</v>
      </c>
      <c r="F34" s="6">
        <v>2E-3</v>
      </c>
    </row>
    <row r="35" spans="1:6" x14ac:dyDescent="0.3">
      <c r="A35" s="6" t="s">
        <v>33</v>
      </c>
      <c r="B35" s="6"/>
      <c r="C35" s="6"/>
      <c r="D35" s="6">
        <v>4.4999999999999998E-2</v>
      </c>
      <c r="E35" s="6">
        <v>5.0999999999999997E-2</v>
      </c>
      <c r="F35" s="6">
        <v>0.05</v>
      </c>
    </row>
    <row r="36" spans="1:6" x14ac:dyDescent="0.3">
      <c r="A36" s="6" t="s">
        <v>34</v>
      </c>
      <c r="B36" s="6"/>
      <c r="C36" s="6"/>
      <c r="D36" s="6">
        <v>0.26800000000000002</v>
      </c>
      <c r="E36" s="6">
        <v>0.24399999999999999</v>
      </c>
      <c r="F36" s="6">
        <v>0.254</v>
      </c>
    </row>
    <row r="37" spans="1:6" x14ac:dyDescent="0.3">
      <c r="A37" s="6" t="s">
        <v>35</v>
      </c>
      <c r="B37" s="6"/>
      <c r="C37" s="6"/>
      <c r="D37" s="6">
        <v>0.432</v>
      </c>
      <c r="E37" s="6">
        <v>0.41799999999999998</v>
      </c>
      <c r="F37" s="6">
        <v>0.38900000000000001</v>
      </c>
    </row>
    <row r="38" spans="1:6" x14ac:dyDescent="0.3">
      <c r="A38" s="6" t="s">
        <v>36</v>
      </c>
      <c r="B38" s="6"/>
      <c r="C38" s="6"/>
      <c r="D38" s="6">
        <v>0.22500000000000001</v>
      </c>
      <c r="E38" s="6">
        <v>0.26300000000000001</v>
      </c>
      <c r="F38" s="6">
        <v>0.28699999999999998</v>
      </c>
    </row>
    <row r="39" spans="1:6" x14ac:dyDescent="0.3">
      <c r="A39" s="15" t="s">
        <v>37</v>
      </c>
      <c r="B39" s="15"/>
      <c r="C39" s="15"/>
      <c r="D39" s="15">
        <v>2.9</v>
      </c>
      <c r="E39" s="15">
        <v>3</v>
      </c>
      <c r="F39" s="15">
        <v>3</v>
      </c>
    </row>
    <row r="40" spans="1:6" x14ac:dyDescent="0.3">
      <c r="A40" s="15" t="s">
        <v>38</v>
      </c>
      <c r="B40" s="15"/>
      <c r="C40" s="15">
        <v>2.8</v>
      </c>
      <c r="D40" s="15">
        <v>2.9</v>
      </c>
      <c r="E40" s="15">
        <v>2.9</v>
      </c>
      <c r="F40" s="15">
        <v>2.9</v>
      </c>
    </row>
    <row r="41" spans="1:6" x14ac:dyDescent="0.3">
      <c r="A41" s="16" t="s">
        <v>39</v>
      </c>
      <c r="B41" s="16">
        <v>0.48899999999999999</v>
      </c>
      <c r="C41" s="16">
        <v>0.38400000000000001</v>
      </c>
      <c r="D41" s="16">
        <v>0.35399999999999998</v>
      </c>
      <c r="E41" s="16">
        <v>0.33600000000000002</v>
      </c>
      <c r="F41" s="16">
        <v>0.31900000000000001</v>
      </c>
    </row>
    <row r="42" spans="1:6" x14ac:dyDescent="0.3">
      <c r="A42" s="16" t="s">
        <v>40</v>
      </c>
      <c r="B42" s="16">
        <v>0.19800000000000001</v>
      </c>
      <c r="C42" s="16">
        <v>0.29299999999999998</v>
      </c>
      <c r="D42" s="16">
        <v>0.33900000000000002</v>
      </c>
      <c r="E42" s="16">
        <v>0.33700000000000002</v>
      </c>
      <c r="F42" s="16">
        <v>0.34200000000000003</v>
      </c>
    </row>
    <row r="43" spans="1:6" x14ac:dyDescent="0.3">
      <c r="A43" s="16" t="s">
        <v>41</v>
      </c>
      <c r="B43" s="16">
        <v>0.23899999999999999</v>
      </c>
      <c r="C43" s="16">
        <v>0.26</v>
      </c>
      <c r="D43" s="16">
        <v>0.26700000000000002</v>
      </c>
      <c r="E43" s="16">
        <v>0.29399999999999998</v>
      </c>
      <c r="F43" s="16">
        <v>0.30299999999999999</v>
      </c>
    </row>
    <row r="44" spans="1:6" x14ac:dyDescent="0.3">
      <c r="A44" s="17" t="s">
        <v>42</v>
      </c>
      <c r="B44" s="16">
        <v>0.72699999999999998</v>
      </c>
      <c r="C44" s="16">
        <v>0.73499999999999999</v>
      </c>
      <c r="D44" s="16">
        <v>0.76600000000000001</v>
      </c>
      <c r="E44" s="16">
        <v>0.76800000000000002</v>
      </c>
      <c r="F44" s="16">
        <v>0.75900000000000001</v>
      </c>
    </row>
    <row r="45" spans="1:6" x14ac:dyDescent="0.3">
      <c r="A45" s="17" t="s">
        <v>43</v>
      </c>
      <c r="B45" s="16">
        <v>0.23499999999999999</v>
      </c>
      <c r="C45" s="16">
        <v>0.217</v>
      </c>
      <c r="D45" s="16">
        <v>0.217</v>
      </c>
      <c r="E45" s="16">
        <v>0.21</v>
      </c>
      <c r="F45" s="16">
        <v>0.219</v>
      </c>
    </row>
    <row r="46" spans="1:6" x14ac:dyDescent="0.3">
      <c r="A46" s="17" t="s">
        <v>44</v>
      </c>
      <c r="B46" s="16">
        <v>1.4E-2</v>
      </c>
      <c r="C46" s="16">
        <v>1.7000000000000001E-2</v>
      </c>
      <c r="D46" s="16">
        <v>1.7999999999999999E-2</v>
      </c>
      <c r="E46" s="16">
        <v>2.1999999999999999E-2</v>
      </c>
      <c r="F46" s="16">
        <v>2.1999999999999999E-2</v>
      </c>
    </row>
    <row r="47" spans="1:6" x14ac:dyDescent="0.3">
      <c r="A47" s="9" t="s">
        <v>45</v>
      </c>
      <c r="B47" s="9"/>
      <c r="C47" s="9"/>
      <c r="D47" s="9">
        <v>0.27900000000000003</v>
      </c>
      <c r="E47" s="9">
        <v>0.218</v>
      </c>
      <c r="F47" s="9">
        <v>0.20499999999999999</v>
      </c>
    </row>
    <row r="48" spans="1:6" x14ac:dyDescent="0.3">
      <c r="A48" s="9" t="s">
        <v>46</v>
      </c>
      <c r="B48" s="9"/>
      <c r="C48" s="9"/>
      <c r="D48" s="9">
        <v>0.104</v>
      </c>
      <c r="E48" s="9">
        <v>0.155</v>
      </c>
      <c r="F48" s="9">
        <v>0.255</v>
      </c>
    </row>
    <row r="49" spans="1:6" x14ac:dyDescent="0.3">
      <c r="A49" s="18" t="s">
        <v>47</v>
      </c>
      <c r="B49" s="18"/>
      <c r="C49" s="18"/>
      <c r="D49" s="18">
        <v>0.88900000000000001</v>
      </c>
      <c r="E49" s="18">
        <v>0.871</v>
      </c>
      <c r="F49" s="18">
        <v>0.46700000000000003</v>
      </c>
    </row>
    <row r="50" spans="1:6" x14ac:dyDescent="0.3">
      <c r="A50" s="18" t="s">
        <v>48</v>
      </c>
      <c r="B50" s="18"/>
      <c r="C50" s="18"/>
      <c r="D50" s="18">
        <v>0.111</v>
      </c>
      <c r="E50" s="18">
        <v>0.129</v>
      </c>
      <c r="F50" s="18">
        <v>0.44900000000000001</v>
      </c>
    </row>
    <row r="51" spans="1:6" x14ac:dyDescent="0.3">
      <c r="A51" s="19" t="s">
        <v>49</v>
      </c>
      <c r="B51" s="19"/>
      <c r="C51" s="19"/>
      <c r="D51" s="19">
        <v>0.85399999999999998</v>
      </c>
      <c r="E51" s="19">
        <v>0.89300000000000002</v>
      </c>
      <c r="F51" s="19">
        <v>0.63100000000000001</v>
      </c>
    </row>
    <row r="52" spans="1:6" x14ac:dyDescent="0.3">
      <c r="A52" s="19" t="s">
        <v>50</v>
      </c>
      <c r="B52" s="19"/>
      <c r="C52" s="19"/>
      <c r="D52" s="19">
        <v>0.14599999999999999</v>
      </c>
      <c r="E52" s="19">
        <v>0.107</v>
      </c>
      <c r="F52" s="19">
        <v>0.24099999999999999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D1F3-D245-46E8-B591-A83A7C2366FA}">
  <dimension ref="A1:K9"/>
  <sheetViews>
    <sheetView workbookViewId="0">
      <selection activeCell="H9" sqref="H9"/>
    </sheetView>
  </sheetViews>
  <sheetFormatPr defaultRowHeight="14.4" x14ac:dyDescent="0.3"/>
  <cols>
    <col min="1" max="1" width="38.44140625" customWidth="1"/>
    <col min="2" max="2" width="12" customWidth="1"/>
    <col min="3" max="4" width="11" bestFit="1" customWidth="1"/>
    <col min="5" max="6" width="12.44140625" bestFit="1" customWidth="1"/>
  </cols>
  <sheetData>
    <row r="1" spans="1:11" x14ac:dyDescent="0.3">
      <c r="A1" t="str">
        <f>Dataset!A1</f>
        <v>Location</v>
      </c>
      <c r="B1" t="str">
        <f>Dataset!B1</f>
        <v>Belfield</v>
      </c>
      <c r="C1" t="str">
        <f>Dataset!C1</f>
        <v>Belfield</v>
      </c>
      <c r="D1" t="str">
        <f>Dataset!D1</f>
        <v>Belfield</v>
      </c>
      <c r="E1" t="str">
        <f>Dataset!E1</f>
        <v>Belfield</v>
      </c>
      <c r="F1" t="str">
        <f>Dataset!F1</f>
        <v>Belfield</v>
      </c>
      <c r="K1" t="s">
        <v>62</v>
      </c>
    </row>
    <row r="2" spans="1:11" x14ac:dyDescent="0.3">
      <c r="A2" t="str">
        <f>Dataset!A2</f>
        <v>Time</v>
      </c>
      <c r="B2" t="str">
        <f>Dataset!B2</f>
        <v>Y2001</v>
      </c>
      <c r="C2" t="str">
        <f>Dataset!C2</f>
        <v>Y2006</v>
      </c>
      <c r="D2" t="str">
        <f>Dataset!D2</f>
        <v>Y2011</v>
      </c>
      <c r="E2" t="str">
        <f>Dataset!E2</f>
        <v>Y2016</v>
      </c>
      <c r="F2" t="str">
        <f>Dataset!F2</f>
        <v>Y2021</v>
      </c>
    </row>
    <row r="3" spans="1:11" x14ac:dyDescent="0.3">
      <c r="A3" s="25" t="str">
        <f>Dataset!A13</f>
        <v>TotalPrivateDwelling</v>
      </c>
      <c r="B3">
        <f>Dataset!B13</f>
        <v>2110</v>
      </c>
      <c r="C3">
        <f>Dataset!C13</f>
        <v>2125</v>
      </c>
      <c r="D3">
        <f>Dataset!D13</f>
        <v>2193</v>
      </c>
      <c r="E3">
        <f>Dataset!E13</f>
        <v>2282</v>
      </c>
      <c r="F3">
        <f>Dataset!F13</f>
        <v>2409</v>
      </c>
    </row>
    <row r="4" spans="1:11" x14ac:dyDescent="0.3">
      <c r="A4" s="25" t="s">
        <v>57</v>
      </c>
      <c r="B4" s="27">
        <f>IFERROR(B8/#REF!,0)</f>
        <v>0</v>
      </c>
      <c r="C4" s="27">
        <f>IFERROR(C8/C9,0)</f>
        <v>2038.2142857142858</v>
      </c>
      <c r="D4" s="27">
        <f t="shared" ref="D4:F4" si="0">IFERROR(D8/D9,0)</f>
        <v>2083.7931034482758</v>
      </c>
      <c r="E4" s="27">
        <f t="shared" si="0"/>
        <v>2180</v>
      </c>
      <c r="F4" s="27">
        <f t="shared" si="0"/>
        <v>2260.344827586207</v>
      </c>
    </row>
    <row r="5" spans="1:11" x14ac:dyDescent="0.3">
      <c r="A5" s="25" t="s">
        <v>58</v>
      </c>
      <c r="B5" s="26">
        <v>1</v>
      </c>
      <c r="C5" s="26">
        <f>C3/C4</f>
        <v>1.0425792885929559</v>
      </c>
      <c r="D5" s="26">
        <f>D3/D4</f>
        <v>1.052407744497766</v>
      </c>
      <c r="E5" s="26">
        <f>E3/E4</f>
        <v>1.046788990825688</v>
      </c>
      <c r="F5" s="26">
        <f>F3/F4</f>
        <v>1.0657665903890159</v>
      </c>
    </row>
    <row r="6" spans="1:11" x14ac:dyDescent="0.3">
      <c r="A6" t="str">
        <f>Dataset!A3</f>
        <v>MedianHousePrice</v>
      </c>
      <c r="B6" s="36">
        <f>Dataset!B3</f>
        <v>390000</v>
      </c>
      <c r="C6" s="36">
        <f>Dataset!C3</f>
        <v>511000</v>
      </c>
      <c r="D6" s="36">
        <f>Dataset!D3</f>
        <v>718000</v>
      </c>
      <c r="E6" s="36">
        <f>Dataset!E3</f>
        <v>1207500</v>
      </c>
      <c r="F6" s="36">
        <f>Dataset!F3</f>
        <v>1695000</v>
      </c>
    </row>
    <row r="7" spans="1:11" x14ac:dyDescent="0.3">
      <c r="A7" t="str">
        <f>Dataset!A4</f>
        <v>MedianUnitPrice</v>
      </c>
      <c r="B7" s="36">
        <f>Dataset!B4</f>
        <v>277500</v>
      </c>
      <c r="C7" s="36">
        <f>Dataset!C4</f>
        <v>383500</v>
      </c>
      <c r="D7" s="36">
        <f>Dataset!D4</f>
        <v>467500</v>
      </c>
      <c r="E7" s="36">
        <f>Dataset!E4</f>
        <v>715000</v>
      </c>
      <c r="F7" s="36">
        <f>Dataset!F4</f>
        <v>670000</v>
      </c>
    </row>
    <row r="8" spans="1:11" x14ac:dyDescent="0.3">
      <c r="A8" t="str">
        <f>Dataset!A10</f>
        <v>Population</v>
      </c>
      <c r="B8">
        <f>Dataset!B10</f>
        <v>5679</v>
      </c>
      <c r="C8">
        <f>Dataset!C10</f>
        <v>5707</v>
      </c>
      <c r="D8">
        <f>Dataset!D10</f>
        <v>6043</v>
      </c>
      <c r="E8">
        <f>Dataset!E10</f>
        <v>6322</v>
      </c>
      <c r="F8">
        <f>Dataset!F10</f>
        <v>6555</v>
      </c>
    </row>
    <row r="9" spans="1:11" x14ac:dyDescent="0.3">
      <c r="A9" t="str">
        <f>Dataset!A40</f>
        <v>AverageNumberPeoplePerHousehold</v>
      </c>
      <c r="B9">
        <f>Dataset!B40</f>
        <v>0</v>
      </c>
      <c r="C9">
        <f>Dataset!C40</f>
        <v>2.8</v>
      </c>
      <c r="D9">
        <f>Dataset!D40</f>
        <v>2.9</v>
      </c>
      <c r="E9">
        <f>Dataset!E40</f>
        <v>2.9</v>
      </c>
      <c r="F9">
        <f>Dataset!F40</f>
        <v>2.9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49CA-08A6-484D-806F-B0D2F8923472}">
  <dimension ref="A1:O19"/>
  <sheetViews>
    <sheetView workbookViewId="0">
      <selection activeCell="S18" sqref="S18"/>
    </sheetView>
  </sheetViews>
  <sheetFormatPr defaultRowHeight="14.4" x14ac:dyDescent="0.3"/>
  <cols>
    <col min="1" max="1" width="16.33203125" bestFit="1" customWidth="1"/>
    <col min="2" max="4" width="10.5546875" bestFit="1" customWidth="1"/>
    <col min="5" max="6" width="12" bestFit="1" customWidth="1"/>
  </cols>
  <sheetData>
    <row r="1" spans="1:9" x14ac:dyDescent="0.3">
      <c r="A1" t="str">
        <f>Dataset!A1</f>
        <v>Location</v>
      </c>
      <c r="B1" t="str">
        <f>Dataset!B1</f>
        <v>Belfield</v>
      </c>
      <c r="C1" t="str">
        <f>Dataset!C1</f>
        <v>Belfield</v>
      </c>
      <c r="D1" t="str">
        <f>Dataset!D1</f>
        <v>Belfield</v>
      </c>
      <c r="E1" t="str">
        <f>Dataset!E1</f>
        <v>Belfield</v>
      </c>
      <c r="F1" t="str">
        <f>Dataset!F1</f>
        <v>Belfield</v>
      </c>
      <c r="H1" t="s">
        <v>66</v>
      </c>
    </row>
    <row r="2" spans="1:9" x14ac:dyDescent="0.3">
      <c r="A2" t="str">
        <f>Dataset!A2</f>
        <v>Time</v>
      </c>
      <c r="B2" t="str">
        <f>Dataset!B2</f>
        <v>Y2001</v>
      </c>
      <c r="C2" t="str">
        <f>Dataset!C2</f>
        <v>Y2006</v>
      </c>
      <c r="D2" t="str">
        <f>Dataset!D2</f>
        <v>Y2011</v>
      </c>
      <c r="E2" t="str">
        <f>Dataset!E2</f>
        <v>Y2016</v>
      </c>
      <c r="F2" t="str">
        <f>Dataset!F2</f>
        <v>Y2021</v>
      </c>
    </row>
    <row r="3" spans="1:9" x14ac:dyDescent="0.3">
      <c r="A3" t="str">
        <f>Dataset!A3</f>
        <v>MedianHousePrice</v>
      </c>
      <c r="B3" s="28">
        <f>Dataset!B3</f>
        <v>390000</v>
      </c>
      <c r="C3" s="28">
        <f>Dataset!C3</f>
        <v>511000</v>
      </c>
      <c r="D3" s="28">
        <f>Dataset!D3</f>
        <v>718000</v>
      </c>
      <c r="E3" s="28">
        <f>Dataset!E3</f>
        <v>1207500</v>
      </c>
      <c r="F3" s="28">
        <f>Dataset!F3</f>
        <v>1695000</v>
      </c>
      <c r="H3" s="35">
        <f>E3/D3</f>
        <v>1.6817548746518105</v>
      </c>
      <c r="I3" s="29">
        <f>F3/E3</f>
        <v>1.4037267080745341</v>
      </c>
    </row>
    <row r="4" spans="1:9" x14ac:dyDescent="0.3">
      <c r="A4" t="str">
        <f>Dataset!A4</f>
        <v>MedianUnitPrice</v>
      </c>
      <c r="B4" s="28">
        <f>Dataset!B4</f>
        <v>277500</v>
      </c>
      <c r="C4" s="28">
        <f>Dataset!C4</f>
        <v>383500</v>
      </c>
      <c r="D4" s="28">
        <f>Dataset!D4</f>
        <v>467500</v>
      </c>
      <c r="E4" s="28">
        <f>Dataset!E4</f>
        <v>715000</v>
      </c>
      <c r="F4" s="28">
        <f>Dataset!F4</f>
        <v>670000</v>
      </c>
      <c r="H4" s="35">
        <f>E4/D4</f>
        <v>1.5294117647058822</v>
      </c>
      <c r="I4" s="29">
        <f>F4/E4</f>
        <v>0.93706293706293708</v>
      </c>
    </row>
    <row r="6" spans="1:9" x14ac:dyDescent="0.3">
      <c r="A6" t="s">
        <v>59</v>
      </c>
      <c r="B6" s="28">
        <f>B3-B4</f>
        <v>112500</v>
      </c>
      <c r="C6" s="28">
        <f t="shared" ref="C6:F6" si="0">C3-C4</f>
        <v>127500</v>
      </c>
      <c r="D6" s="28">
        <f t="shared" si="0"/>
        <v>250500</v>
      </c>
      <c r="E6" s="28">
        <f t="shared" si="0"/>
        <v>492500</v>
      </c>
      <c r="F6" s="28">
        <f t="shared" si="0"/>
        <v>1025000</v>
      </c>
    </row>
    <row r="7" spans="1:9" x14ac:dyDescent="0.3">
      <c r="A7" t="s">
        <v>63</v>
      </c>
      <c r="F7" s="35">
        <f>F6/E6</f>
        <v>2.0812182741116749</v>
      </c>
    </row>
    <row r="9" spans="1:9" x14ac:dyDescent="0.3">
      <c r="A9" t="s">
        <v>60</v>
      </c>
      <c r="B9" s="35">
        <f>F3/B3</f>
        <v>4.3461538461538458</v>
      </c>
    </row>
    <row r="19" spans="15:15" x14ac:dyDescent="0.3">
      <c r="O19" t="s">
        <v>62</v>
      </c>
    </row>
  </sheetData>
  <conditionalFormatting sqref="B3:F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xr2:uid="{7DF80287-D5C1-4994-99E6-CE34F860FB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Price!B3:F3</xm:f>
              <xm:sqref>G3</xm:sqref>
            </x14:sparkline>
            <x14:sparkline>
              <xm:f>Price!B4:F4</xm:f>
              <xm:sqref>G4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9A61-B45B-41EA-8463-E05FB92BC29F}">
  <dimension ref="A1:H11"/>
  <sheetViews>
    <sheetView topLeftCell="A2" workbookViewId="0">
      <selection activeCell="N6" sqref="N6"/>
    </sheetView>
  </sheetViews>
  <sheetFormatPr defaultRowHeight="14.4" x14ac:dyDescent="0.3"/>
  <cols>
    <col min="1" max="1" width="28.88671875" bestFit="1" customWidth="1"/>
    <col min="2" max="4" width="11" bestFit="1" customWidth="1"/>
    <col min="5" max="6" width="12.44140625" bestFit="1" customWidth="1"/>
  </cols>
  <sheetData>
    <row r="1" spans="1:8" x14ac:dyDescent="0.3">
      <c r="A1" t="str">
        <f>Dataset!A1</f>
        <v>Location</v>
      </c>
      <c r="B1" t="str">
        <f>Dataset!B1</f>
        <v>Belfield</v>
      </c>
      <c r="C1" t="str">
        <f>Dataset!C1</f>
        <v>Belfield</v>
      </c>
      <c r="D1" t="str">
        <f>Dataset!D1</f>
        <v>Belfield</v>
      </c>
      <c r="E1" t="str">
        <f>Dataset!E1</f>
        <v>Belfield</v>
      </c>
      <c r="F1" t="str">
        <f>Dataset!F1</f>
        <v>Belfield</v>
      </c>
    </row>
    <row r="2" spans="1:8" x14ac:dyDescent="0.3">
      <c r="A2" t="str">
        <f>Dataset!A2</f>
        <v>Time</v>
      </c>
      <c r="B2" t="str">
        <f>Dataset!B2</f>
        <v>Y2001</v>
      </c>
      <c r="C2" t="str">
        <f>Dataset!C2</f>
        <v>Y2006</v>
      </c>
      <c r="D2" t="str">
        <f>Dataset!D2</f>
        <v>Y2011</v>
      </c>
      <c r="E2" t="str">
        <f>Dataset!E2</f>
        <v>Y2016</v>
      </c>
      <c r="F2" t="str">
        <f>Dataset!F2</f>
        <v>Y2021</v>
      </c>
      <c r="H2" t="s">
        <v>64</v>
      </c>
    </row>
    <row r="3" spans="1:8" x14ac:dyDescent="0.3">
      <c r="A3" t="str">
        <f>Dataset!A5</f>
        <v>MedianPersonalWeeklyIncome</v>
      </c>
      <c r="B3">
        <f>Dataset!B5</f>
        <v>0</v>
      </c>
      <c r="C3" s="28">
        <f>Dataset!C5</f>
        <v>379</v>
      </c>
      <c r="D3" s="28">
        <f>Dataset!D5</f>
        <v>474</v>
      </c>
      <c r="E3" s="28">
        <f>Dataset!E5</f>
        <v>548</v>
      </c>
      <c r="F3" s="28">
        <f>Dataset!F5</f>
        <v>672</v>
      </c>
      <c r="H3" s="35">
        <f>F3/C3</f>
        <v>1.7730870712401055</v>
      </c>
    </row>
    <row r="4" spans="1:8" x14ac:dyDescent="0.3">
      <c r="A4" t="str">
        <f>Dataset!A6</f>
        <v>MedianFamilyWeeklyIncome</v>
      </c>
      <c r="B4">
        <f>Dataset!B6</f>
        <v>0</v>
      </c>
      <c r="C4" s="28">
        <f>Dataset!C6</f>
        <v>1089</v>
      </c>
      <c r="D4" s="28">
        <f>Dataset!D6</f>
        <v>1311</v>
      </c>
      <c r="E4" s="28">
        <f>Dataset!E6</f>
        <v>1675</v>
      </c>
      <c r="F4" s="28">
        <f>Dataset!F6</f>
        <v>2056</v>
      </c>
      <c r="H4" s="35">
        <f>F4/C4</f>
        <v>1.8879706152433424</v>
      </c>
    </row>
    <row r="5" spans="1:8" x14ac:dyDescent="0.3">
      <c r="A5" t="str">
        <f>Dataset!A7</f>
        <v>MedianHouseholdWeeklyIncome</v>
      </c>
      <c r="B5">
        <f>Dataset!B7</f>
        <v>0</v>
      </c>
      <c r="C5" s="28">
        <f>Dataset!C7</f>
        <v>933</v>
      </c>
      <c r="D5" s="28">
        <f>Dataset!D7</f>
        <v>1135</v>
      </c>
      <c r="E5" s="28">
        <f>Dataset!E7</f>
        <v>1440</v>
      </c>
      <c r="F5" s="28">
        <f>Dataset!F7</f>
        <v>1727</v>
      </c>
      <c r="H5" s="35">
        <f>F5/C5</f>
        <v>1.8510182207931405</v>
      </c>
    </row>
    <row r="6" spans="1:8" x14ac:dyDescent="0.3">
      <c r="H6" s="38"/>
    </row>
    <row r="7" spans="1:8" x14ac:dyDescent="0.3">
      <c r="A7" t="str">
        <f>Dataset!A47</f>
        <v>LessThan$650WeeklyIncome(%)</v>
      </c>
      <c r="B7" s="31"/>
      <c r="C7" s="31"/>
      <c r="D7" s="31">
        <f>Dataset!D47</f>
        <v>0.27900000000000003</v>
      </c>
      <c r="E7" s="31">
        <f>Dataset!E47</f>
        <v>0.218</v>
      </c>
      <c r="F7" s="31">
        <f>Dataset!F47</f>
        <v>0.20499999999999999</v>
      </c>
      <c r="H7" s="38"/>
    </row>
    <row r="8" spans="1:8" x14ac:dyDescent="0.3">
      <c r="A8" t="str">
        <f>Dataset!A48</f>
        <v>MoreThan$3000WeeklyIncome(%)</v>
      </c>
      <c r="B8" s="31"/>
      <c r="C8" s="31"/>
      <c r="D8" s="31">
        <f>Dataset!D48</f>
        <v>0.104</v>
      </c>
      <c r="E8" s="31">
        <f>Dataset!E48</f>
        <v>0.155</v>
      </c>
      <c r="F8" s="31">
        <f>Dataset!F48</f>
        <v>0.255</v>
      </c>
    </row>
    <row r="9" spans="1:8" x14ac:dyDescent="0.3">
      <c r="C9" s="29"/>
      <c r="D9" s="29"/>
      <c r="E9" s="29"/>
      <c r="F9" s="29"/>
    </row>
    <row r="10" spans="1:8" x14ac:dyDescent="0.3">
      <c r="C10" s="29"/>
      <c r="D10" s="29"/>
      <c r="E10" s="29"/>
      <c r="F10" s="29"/>
    </row>
    <row r="11" spans="1:8" x14ac:dyDescent="0.3">
      <c r="C11" s="29"/>
      <c r="D11" s="29"/>
      <c r="E11" s="29"/>
      <c r="F11" s="29"/>
    </row>
  </sheetData>
  <conditionalFormatting sqref="B3:F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G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xr2:uid="{17283EF5-D351-477E-9850-AF6F05D07F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Finance!C3:F3</xm:f>
              <xm:sqref>G3</xm:sqref>
            </x14:sparkline>
            <x14:sparkline>
              <xm:f>Finance!C4:F4</xm:f>
              <xm:sqref>G4</xm:sqref>
            </x14:sparkline>
            <x14:sparkline>
              <xm:f>Finance!C5:F5</xm:f>
              <xm:sqref>G5</xm:sqref>
            </x14:sparkline>
            <x14:sparkline>
              <xm:f>Finance!C6:F6</xm:f>
              <xm:sqref>G6</xm:sqref>
            </x14:sparkline>
            <x14:sparkline>
              <xm:f>Finance!C7:F7</xm:f>
              <xm:sqref>G7</xm:sqref>
            </x14:sparkline>
          </x14:sparklines>
        </x14:sparklineGroup>
        <x14:sparklineGroup displayEmptyCellsAs="span" markers="1" xr2:uid="{963CD01C-0038-4667-B3CE-7A8089791A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Finance!D8:F8</xm:f>
              <xm:sqref>G8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1E71-617E-48D2-B56B-8E92A7572659}">
  <dimension ref="A1:N35"/>
  <sheetViews>
    <sheetView workbookViewId="0">
      <selection activeCell="I10" sqref="I10"/>
    </sheetView>
  </sheetViews>
  <sheetFormatPr defaultRowHeight="14.4" x14ac:dyDescent="0.3"/>
  <cols>
    <col min="1" max="1" width="20.21875" customWidth="1"/>
    <col min="2" max="4" width="9" bestFit="1" customWidth="1"/>
    <col min="5" max="6" width="9.88671875" bestFit="1" customWidth="1"/>
  </cols>
  <sheetData>
    <row r="1" spans="1:6" x14ac:dyDescent="0.3">
      <c r="A1" t="str">
        <f>Dataset!A1</f>
        <v>Location</v>
      </c>
      <c r="B1" t="str">
        <f>Dataset!B1</f>
        <v>Belfield</v>
      </c>
      <c r="C1" t="str">
        <f>Dataset!C1</f>
        <v>Belfield</v>
      </c>
      <c r="D1" t="str">
        <f>Dataset!D1</f>
        <v>Belfield</v>
      </c>
      <c r="E1" t="str">
        <f>Dataset!E1</f>
        <v>Belfield</v>
      </c>
      <c r="F1" t="str">
        <f>Dataset!F1</f>
        <v>Belfield</v>
      </c>
    </row>
    <row r="2" spans="1:6" x14ac:dyDescent="0.3">
      <c r="A2" t="str">
        <f>Dataset!A2</f>
        <v>Time</v>
      </c>
      <c r="B2" t="str">
        <f>Dataset!B2</f>
        <v>Y2001</v>
      </c>
      <c r="C2" t="str">
        <f>Dataset!C2</f>
        <v>Y2006</v>
      </c>
      <c r="D2" t="str">
        <f>Dataset!D2</f>
        <v>Y2011</v>
      </c>
      <c r="E2" t="str">
        <f>Dataset!E2</f>
        <v>Y2016</v>
      </c>
      <c r="F2" t="str">
        <f>Dataset!F2</f>
        <v>Y2021</v>
      </c>
    </row>
    <row r="3" spans="1:6" x14ac:dyDescent="0.3">
      <c r="A3" s="30" t="str">
        <f>Dataset!A10</f>
        <v>Population</v>
      </c>
      <c r="B3" s="30">
        <f>Dataset!B10</f>
        <v>5679</v>
      </c>
      <c r="C3" s="30">
        <f>Dataset!C10</f>
        <v>5707</v>
      </c>
      <c r="D3" s="30">
        <f>Dataset!D10</f>
        <v>6043</v>
      </c>
      <c r="E3" s="30">
        <f>Dataset!E10</f>
        <v>6322</v>
      </c>
      <c r="F3" s="30">
        <f>Dataset!F10</f>
        <v>6555</v>
      </c>
    </row>
    <row r="4" spans="1:6" x14ac:dyDescent="0.3">
      <c r="A4" t="str">
        <f>Dataset!A14</f>
        <v>Married(%)</v>
      </c>
      <c r="B4" s="32">
        <f>Dataset!B14</f>
        <v>0.53700000000000003</v>
      </c>
      <c r="C4" s="32">
        <f>Dataset!C14</f>
        <v>0.52700000000000002</v>
      </c>
      <c r="D4" s="32">
        <f>Dataset!D14</f>
        <v>0.53200000000000003</v>
      </c>
      <c r="E4" s="32">
        <f>Dataset!E14</f>
        <v>0.51300000000000001</v>
      </c>
      <c r="F4" s="32">
        <f>Dataset!F14</f>
        <v>0.503</v>
      </c>
    </row>
    <row r="5" spans="1:6" x14ac:dyDescent="0.3">
      <c r="A5" t="str">
        <f>Dataset!A15</f>
        <v>Separated+Divorced(%)</v>
      </c>
      <c r="B5" s="32">
        <f>Dataset!B15</f>
        <v>0.10100000000000001</v>
      </c>
      <c r="C5" s="32">
        <f>Dataset!C15</f>
        <v>9.6000000000000002E-2</v>
      </c>
      <c r="D5" s="32">
        <f>Dataset!D15</f>
        <v>9.8000000000000004E-2</v>
      </c>
      <c r="E5" s="32">
        <f>Dataset!E15</f>
        <v>0.114</v>
      </c>
      <c r="F5" s="32">
        <f>Dataset!F15</f>
        <v>0.113</v>
      </c>
    </row>
    <row r="6" spans="1:6" x14ac:dyDescent="0.3">
      <c r="A6" t="str">
        <f>Dataset!A16</f>
        <v>Widowed(%)</v>
      </c>
      <c r="B6" s="32">
        <f>Dataset!B16</f>
        <v>0.08</v>
      </c>
      <c r="C6" s="32">
        <f>Dataset!C16</f>
        <v>7.8E-2</v>
      </c>
      <c r="D6" s="32">
        <f>Dataset!D16</f>
        <v>6.9000000000000006E-2</v>
      </c>
      <c r="E6" s="32">
        <f>Dataset!E16</f>
        <v>6.4000000000000001E-2</v>
      </c>
      <c r="F6" s="32">
        <f>Dataset!F16</f>
        <v>5.6000000000000001E-2</v>
      </c>
    </row>
    <row r="7" spans="1:6" x14ac:dyDescent="0.3">
      <c r="A7" t="str">
        <f>Dataset!A17</f>
        <v>NeverMarried(%)</v>
      </c>
      <c r="B7" s="32">
        <f>Dataset!B17</f>
        <v>0.28299999999999997</v>
      </c>
      <c r="C7" s="32">
        <f>Dataset!C17</f>
        <v>0.29799999999999999</v>
      </c>
      <c r="D7" s="32">
        <f>Dataset!D17</f>
        <v>0.30099999999999999</v>
      </c>
      <c r="E7" s="32">
        <f>Dataset!E17</f>
        <v>0.309</v>
      </c>
      <c r="F7" s="32">
        <f>Dataset!F17</f>
        <v>0.32900000000000001</v>
      </c>
    </row>
    <row r="8" spans="1:6" x14ac:dyDescent="0.3">
      <c r="A8" t="str">
        <f>Dataset!A3</f>
        <v>MedianHousePrice</v>
      </c>
      <c r="B8" s="28">
        <f>Dataset!B3</f>
        <v>390000</v>
      </c>
      <c r="C8" s="28">
        <f>Dataset!C3</f>
        <v>511000</v>
      </c>
      <c r="D8" s="28">
        <f>Dataset!D3</f>
        <v>718000</v>
      </c>
      <c r="E8" s="28">
        <f>Dataset!E3</f>
        <v>1207500</v>
      </c>
      <c r="F8" s="28">
        <f>Dataset!F3</f>
        <v>1695000</v>
      </c>
    </row>
    <row r="9" spans="1:6" x14ac:dyDescent="0.3">
      <c r="A9" t="str">
        <f>Dataset!A4</f>
        <v>MedianUnitPrice</v>
      </c>
      <c r="B9" s="28">
        <f>Dataset!B4</f>
        <v>277500</v>
      </c>
      <c r="C9" s="28">
        <f>Dataset!C4</f>
        <v>383500</v>
      </c>
      <c r="D9" s="28">
        <f>Dataset!D4</f>
        <v>467500</v>
      </c>
      <c r="E9" s="28">
        <f>Dataset!E4</f>
        <v>715000</v>
      </c>
      <c r="F9" s="28">
        <f>Dataset!F4</f>
        <v>670000</v>
      </c>
    </row>
    <row r="10" spans="1:6" x14ac:dyDescent="0.3">
      <c r="A10" s="30" t="s">
        <v>61</v>
      </c>
      <c r="B10" s="31">
        <v>1</v>
      </c>
      <c r="C10" s="31">
        <f>C3/B3</f>
        <v>1.0049304455009684</v>
      </c>
      <c r="D10" s="31">
        <f>D3/C3</f>
        <v>1.0588750657087787</v>
      </c>
      <c r="E10" s="31">
        <f>E3/D3</f>
        <v>1.0461691212973689</v>
      </c>
      <c r="F10" s="31">
        <f>F3/E3</f>
        <v>1.03685542549826</v>
      </c>
    </row>
    <row r="11" spans="1:6" x14ac:dyDescent="0.3">
      <c r="A11" s="30"/>
    </row>
    <row r="35" spans="14:14" x14ac:dyDescent="0.3">
      <c r="N35" t="s">
        <v>62</v>
      </c>
    </row>
  </sheetData>
  <conditionalFormatting sqref="B3:F10">
    <cfRule type="top10" dxfId="0" priority="1" percent="1" rank="10"/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97458329-A1AE-47EC-B63B-95EFDE5E9EF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Population!B7:F7</xm:f>
              <xm:sqref>G10</xm:sqref>
            </x14:sparkline>
          </x14:sparklines>
        </x14:sparklineGroup>
        <x14:sparklineGroup displayEmptyCellsAs="span" xr2:uid="{378F0A1B-A641-4BCA-B5F2-74C0F0B259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Population!B3:F3</xm:f>
              <xm:sqref>G3</xm:sqref>
            </x14:sparkline>
            <x14:sparkline>
              <xm:f>Population!B8:F8</xm:f>
              <xm:sqref>G4</xm:sqref>
            </x14:sparkline>
            <x14:sparkline>
              <xm:f>Population!B9:F9</xm:f>
              <xm:sqref>G5</xm:sqref>
            </x14:sparkline>
            <x14:sparkline>
              <xm:f>Population!B10:F10</xm:f>
              <xm:sqref>G6</xm:sqref>
            </x14:sparkline>
            <x14:sparkline>
              <xm:f>Population!B4:F4</xm:f>
              <xm:sqref>G7</xm:sqref>
            </x14:sparkline>
            <x14:sparkline>
              <xm:f>Population!B5:F5</xm:f>
              <xm:sqref>G8</xm:sqref>
            </x14:sparkline>
            <x14:sparkline>
              <xm:f>Population!B6:F6</xm:f>
              <xm:sqref>G9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A991-4F08-422D-8708-0DAA21518DBA}">
  <dimension ref="A1:G10"/>
  <sheetViews>
    <sheetView topLeftCell="A4" workbookViewId="0">
      <selection activeCell="A8" sqref="A8"/>
    </sheetView>
  </sheetViews>
  <sheetFormatPr defaultRowHeight="14.4" x14ac:dyDescent="0.3"/>
  <cols>
    <col min="1" max="1" width="21.77734375" customWidth="1"/>
    <col min="2" max="4" width="11" bestFit="1" customWidth="1"/>
    <col min="5" max="5" width="12.44140625" bestFit="1" customWidth="1"/>
    <col min="6" max="6" width="20.33203125" bestFit="1" customWidth="1"/>
    <col min="7" max="7" width="20.21875" bestFit="1" customWidth="1"/>
  </cols>
  <sheetData>
    <row r="1" spans="1:7" x14ac:dyDescent="0.3">
      <c r="A1" t="str">
        <f>Dataset!A1</f>
        <v>Location</v>
      </c>
      <c r="B1" t="str">
        <f>Dataset!B1</f>
        <v>Belfield</v>
      </c>
      <c r="C1" t="str">
        <f>Dataset!C1</f>
        <v>Belfield</v>
      </c>
      <c r="D1" t="str">
        <f>Dataset!D1</f>
        <v>Belfield</v>
      </c>
      <c r="E1" t="str">
        <f>Dataset!E1</f>
        <v>Belfield</v>
      </c>
      <c r="F1" t="str">
        <f>Dataset!F1</f>
        <v>Belfield</v>
      </c>
      <c r="G1" t="s">
        <v>65</v>
      </c>
    </row>
    <row r="2" spans="1:7" x14ac:dyDescent="0.3">
      <c r="A2" t="str">
        <f>Dataset!A2</f>
        <v>Time</v>
      </c>
      <c r="B2" t="str">
        <f>Dataset!B2</f>
        <v>Y2001</v>
      </c>
      <c r="C2" t="str">
        <f>Dataset!C2</f>
        <v>Y2006</v>
      </c>
      <c r="D2" t="str">
        <f>Dataset!D2</f>
        <v>Y2011</v>
      </c>
      <c r="E2" t="str">
        <f>Dataset!E2</f>
        <v>Y2016</v>
      </c>
      <c r="F2" t="str">
        <f>Dataset!F2</f>
        <v>Y2021</v>
      </c>
    </row>
    <row r="3" spans="1:7" x14ac:dyDescent="0.3">
      <c r="A3" s="36" t="str">
        <f>Dataset!A3</f>
        <v>MedianHousePrice</v>
      </c>
      <c r="B3" s="36">
        <f>Dataset!B3</f>
        <v>390000</v>
      </c>
      <c r="C3" s="36">
        <f>Dataset!C3</f>
        <v>511000</v>
      </c>
      <c r="D3" s="36">
        <f>Dataset!D3</f>
        <v>718000</v>
      </c>
      <c r="E3" s="36">
        <f>Dataset!E3</f>
        <v>1207500</v>
      </c>
      <c r="F3" s="36">
        <f>Dataset!F3</f>
        <v>1695000</v>
      </c>
    </row>
    <row r="4" spans="1:7" x14ac:dyDescent="0.3">
      <c r="A4" s="36" t="str">
        <f>Dataset!A4</f>
        <v>MedianUnitPrice</v>
      </c>
      <c r="B4" s="36">
        <f>Dataset!B4</f>
        <v>277500</v>
      </c>
      <c r="C4" s="36">
        <f>Dataset!C4</f>
        <v>383500</v>
      </c>
      <c r="D4" s="36">
        <f>Dataset!D4</f>
        <v>467500</v>
      </c>
      <c r="E4" s="36">
        <f>Dataset!E4</f>
        <v>715000</v>
      </c>
      <c r="F4" s="36">
        <f>Dataset!F4</f>
        <v>670000</v>
      </c>
    </row>
    <row r="5" spans="1:7" x14ac:dyDescent="0.3">
      <c r="A5" t="str">
        <f>Dataset!A41</f>
        <v>FullyOwned(%)</v>
      </c>
      <c r="B5" s="32">
        <f>Dataset!B41</f>
        <v>0.48899999999999999</v>
      </c>
      <c r="C5" s="32">
        <f>Dataset!C41</f>
        <v>0.38400000000000001</v>
      </c>
      <c r="D5" s="32">
        <f>Dataset!D41</f>
        <v>0.35399999999999998</v>
      </c>
      <c r="E5" s="32">
        <f>Dataset!E41</f>
        <v>0.33600000000000002</v>
      </c>
      <c r="F5" s="32">
        <f>Dataset!F41</f>
        <v>0.31900000000000001</v>
      </c>
      <c r="G5" s="33">
        <f>F5/B5</f>
        <v>0.65235173824130877</v>
      </c>
    </row>
    <row r="6" spans="1:7" x14ac:dyDescent="0.3">
      <c r="A6" t="str">
        <f>Dataset!A42</f>
        <v>OwnedWithMortgage(%)</v>
      </c>
      <c r="B6" s="32">
        <f>Dataset!B42</f>
        <v>0.19800000000000001</v>
      </c>
      <c r="C6" s="32">
        <f>Dataset!C42</f>
        <v>0.29299999999999998</v>
      </c>
      <c r="D6" s="32">
        <f>Dataset!D42</f>
        <v>0.33900000000000002</v>
      </c>
      <c r="E6" s="32">
        <f>Dataset!E42</f>
        <v>0.33700000000000002</v>
      </c>
      <c r="F6" s="32">
        <f>Dataset!F42</f>
        <v>0.34200000000000003</v>
      </c>
      <c r="G6" s="33">
        <f>F6/B6</f>
        <v>1.7272727272727273</v>
      </c>
    </row>
    <row r="7" spans="1:7" x14ac:dyDescent="0.3">
      <c r="A7" t="str">
        <f>Dataset!A43</f>
        <v>Rented(%)</v>
      </c>
      <c r="B7" s="32">
        <f>Dataset!B43</f>
        <v>0.23899999999999999</v>
      </c>
      <c r="C7" s="32">
        <f>Dataset!C43</f>
        <v>0.26</v>
      </c>
      <c r="D7" s="32">
        <f>Dataset!D43</f>
        <v>0.26700000000000002</v>
      </c>
      <c r="E7" s="32">
        <f>Dataset!E43</f>
        <v>0.29399999999999998</v>
      </c>
      <c r="F7" s="32">
        <f>Dataset!F43</f>
        <v>0.30299999999999999</v>
      </c>
      <c r="G7" s="33">
        <f>F7/B7</f>
        <v>1.2677824267782427</v>
      </c>
    </row>
    <row r="8" spans="1:7" x14ac:dyDescent="0.3">
      <c r="A8" t="str">
        <f>Dataset!A8</f>
        <v>MedianMortgageWeeklyPayment</v>
      </c>
      <c r="B8" s="36"/>
      <c r="C8" s="37">
        <f>Dataset!C8</f>
        <v>414.26927502876873</v>
      </c>
      <c r="D8" s="37">
        <f>Dataset!D8</f>
        <v>523.59033371691601</v>
      </c>
      <c r="E8" s="37">
        <f>Dataset!E8</f>
        <v>547.29574223245118</v>
      </c>
      <c r="F8" s="37">
        <f>Dataset!F8</f>
        <v>575.37399309551211</v>
      </c>
    </row>
    <row r="9" spans="1:7" x14ac:dyDescent="0.3">
      <c r="A9" t="str">
        <f>Dataset!A9</f>
        <v>MedianWeeklyRent</v>
      </c>
      <c r="B9" s="36"/>
      <c r="C9" s="37">
        <f>Dataset!C9</f>
        <v>250</v>
      </c>
      <c r="D9" s="37">
        <f>Dataset!D9</f>
        <v>320</v>
      </c>
      <c r="E9" s="37">
        <f>Dataset!E9</f>
        <v>430</v>
      </c>
      <c r="F9" s="37">
        <f>Dataset!F9</f>
        <v>460</v>
      </c>
    </row>
    <row r="10" spans="1:7" x14ac:dyDescent="0.3">
      <c r="A10" s="30"/>
      <c r="B10" s="29"/>
      <c r="C10" s="29"/>
      <c r="D10" s="29"/>
      <c r="E10" s="29"/>
      <c r="F10" s="2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4C73-6DFD-47EF-AEC7-90E177EE68E1}">
  <dimension ref="A1:G25"/>
  <sheetViews>
    <sheetView workbookViewId="0">
      <selection activeCell="O13" sqref="O13"/>
    </sheetView>
  </sheetViews>
  <sheetFormatPr defaultRowHeight="14.4" x14ac:dyDescent="0.3"/>
  <cols>
    <col min="1" max="1" width="19.21875" customWidth="1"/>
  </cols>
  <sheetData>
    <row r="1" spans="1:6" x14ac:dyDescent="0.3">
      <c r="A1" t="str">
        <f>Dataset!A1</f>
        <v>Location</v>
      </c>
      <c r="B1" t="str">
        <f>Dataset!B1</f>
        <v>Belfield</v>
      </c>
      <c r="C1" t="str">
        <f>Dataset!C1</f>
        <v>Belfield</v>
      </c>
      <c r="D1" t="str">
        <f>Dataset!D1</f>
        <v>Belfield</v>
      </c>
      <c r="E1" t="str">
        <f>Dataset!E1</f>
        <v>Belfield</v>
      </c>
      <c r="F1" t="str">
        <f>Dataset!F1</f>
        <v>Belfield</v>
      </c>
    </row>
    <row r="2" spans="1:6" x14ac:dyDescent="0.3">
      <c r="A2" t="str">
        <f>Dataset!A2</f>
        <v>Time</v>
      </c>
      <c r="B2" t="str">
        <f>Dataset!B2</f>
        <v>Y2001</v>
      </c>
      <c r="C2" t="str">
        <f>Dataset!C2</f>
        <v>Y2006</v>
      </c>
      <c r="D2" t="str">
        <f>Dataset!D2</f>
        <v>Y2011</v>
      </c>
      <c r="E2" t="str">
        <f>Dataset!E2</f>
        <v>Y2016</v>
      </c>
      <c r="F2" t="str">
        <f>Dataset!F2</f>
        <v>Y2021</v>
      </c>
    </row>
    <row r="3" spans="1:6" x14ac:dyDescent="0.3">
      <c r="A3" s="30" t="str">
        <f>Dataset!A10</f>
        <v>Population</v>
      </c>
      <c r="B3" s="30">
        <f>Dataset!B10</f>
        <v>5679</v>
      </c>
      <c r="C3" s="30">
        <f>Dataset!C10</f>
        <v>5707</v>
      </c>
      <c r="D3" s="30">
        <f>Dataset!D10</f>
        <v>6043</v>
      </c>
      <c r="E3" s="30">
        <f>Dataset!E10</f>
        <v>6322</v>
      </c>
      <c r="F3" s="30">
        <f>Dataset!F10</f>
        <v>6555</v>
      </c>
    </row>
    <row r="4" spans="1:6" x14ac:dyDescent="0.3">
      <c r="A4" t="str">
        <f>Dataset!A19</f>
        <v>Worked full-time(%)</v>
      </c>
      <c r="B4" s="32">
        <f>Dataset!B19</f>
        <v>0.64300000000000002</v>
      </c>
      <c r="C4" s="32">
        <f>Dataset!C19</f>
        <v>0.629</v>
      </c>
      <c r="D4" s="32">
        <f>Dataset!D19</f>
        <v>0.59899999999999998</v>
      </c>
      <c r="E4" s="32">
        <f>Dataset!E19</f>
        <v>0.60199999999999998</v>
      </c>
      <c r="F4" s="32">
        <f>Dataset!F19</f>
        <v>0.47199999999999998</v>
      </c>
    </row>
    <row r="5" spans="1:6" x14ac:dyDescent="0.3">
      <c r="A5" t="str">
        <f>Dataset!A20</f>
        <v>Worked part-time(%)</v>
      </c>
      <c r="B5" s="32">
        <f>Dataset!B20</f>
        <v>0.251</v>
      </c>
      <c r="C5" s="32">
        <f>Dataset!C20</f>
        <v>0.24399999999999999</v>
      </c>
      <c r="D5" s="32">
        <f>Dataset!D20</f>
        <v>0.27100000000000002</v>
      </c>
      <c r="E5" s="32">
        <f>Dataset!E20</f>
        <v>0.29899999999999999</v>
      </c>
      <c r="F5" s="32">
        <f>Dataset!F20</f>
        <v>0.29599999999999999</v>
      </c>
    </row>
    <row r="6" spans="1:6" x14ac:dyDescent="0.3">
      <c r="A6" t="str">
        <f>Dataset!A21</f>
        <v>Unemployment(%)</v>
      </c>
      <c r="B6" s="32">
        <f>Dataset!B21</f>
        <v>6.6000000000000003E-2</v>
      </c>
      <c r="C6" s="32">
        <f>Dataset!C21</f>
        <v>5.8000000000000003E-2</v>
      </c>
      <c r="D6" s="32">
        <f>Dataset!D21</f>
        <v>0.06</v>
      </c>
      <c r="E6" s="32">
        <f>Dataset!E21</f>
        <v>5.0999999999999997E-2</v>
      </c>
      <c r="F6" s="32">
        <f>Dataset!F21</f>
        <v>4.3999999999999997E-2</v>
      </c>
    </row>
    <row r="7" spans="1:6" x14ac:dyDescent="0.3">
      <c r="B7" s="32"/>
      <c r="F7" s="32"/>
    </row>
    <row r="25" spans="7:7" x14ac:dyDescent="0.3">
      <c r="G25" t="s">
        <v>62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6A527A5-0BAE-478C-A1F8-EA4AC0963E2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Workforce!B3:F3</xm:f>
              <xm:sqref>G3</xm:sqref>
            </x14:sparkline>
            <x14:sparkline>
              <xm:f>Workforce!B4:F4</xm:f>
              <xm:sqref>G4</xm:sqref>
            </x14:sparkline>
            <x14:sparkline>
              <xm:f>Workforce!B5:F5</xm:f>
              <xm:sqref>G5</xm:sqref>
            </x14:sparkline>
            <x14:sparkline>
              <xm:f>Workforce!B6:F6</xm:f>
              <xm:sqref>G6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D3FA-4B99-4800-9EC1-E948B959918D}">
  <dimension ref="A1:J16"/>
  <sheetViews>
    <sheetView workbookViewId="0">
      <selection activeCell="F23" sqref="F23"/>
    </sheetView>
  </sheetViews>
  <sheetFormatPr defaultRowHeight="14.4" x14ac:dyDescent="0.3"/>
  <cols>
    <col min="1" max="1" width="25.88671875" customWidth="1"/>
    <col min="2" max="4" width="11" bestFit="1" customWidth="1"/>
    <col min="5" max="6" width="12.44140625" bestFit="1" customWidth="1"/>
  </cols>
  <sheetData>
    <row r="1" spans="1:10" x14ac:dyDescent="0.3">
      <c r="A1" t="str">
        <f>Dataset!A1</f>
        <v>Location</v>
      </c>
      <c r="B1" t="str">
        <f>Dataset!B1</f>
        <v>Belfield</v>
      </c>
      <c r="C1" t="str">
        <f>Dataset!C1</f>
        <v>Belfield</v>
      </c>
      <c r="D1" t="str">
        <f>Dataset!D1</f>
        <v>Belfield</v>
      </c>
      <c r="E1" t="str">
        <f>Dataset!E1</f>
        <v>Belfield</v>
      </c>
      <c r="F1" t="str">
        <f>Dataset!F1</f>
        <v>Belfield</v>
      </c>
    </row>
    <row r="2" spans="1:10" x14ac:dyDescent="0.3">
      <c r="A2" t="str">
        <f>Dataset!A2</f>
        <v>Time</v>
      </c>
      <c r="B2" t="str">
        <f>Dataset!B2</f>
        <v>Y2001</v>
      </c>
      <c r="C2" t="str">
        <f>Dataset!C2</f>
        <v>Y2006</v>
      </c>
      <c r="D2" t="str">
        <f>Dataset!D2</f>
        <v>Y2011</v>
      </c>
      <c r="E2" t="str">
        <f>Dataset!E2</f>
        <v>Y2016</v>
      </c>
      <c r="F2" t="str">
        <f>Dataset!F2</f>
        <v>Y2021</v>
      </c>
    </row>
    <row r="3" spans="1:10" x14ac:dyDescent="0.3">
      <c r="A3" s="36" t="str">
        <f>Dataset!A3</f>
        <v>MedianHousePrice</v>
      </c>
      <c r="B3" s="36">
        <f>Dataset!B3</f>
        <v>390000</v>
      </c>
      <c r="C3" s="36">
        <f>Dataset!C3</f>
        <v>511000</v>
      </c>
      <c r="D3" s="36">
        <f>Dataset!D3</f>
        <v>718000</v>
      </c>
      <c r="E3" s="36">
        <f>Dataset!E3</f>
        <v>1207500</v>
      </c>
      <c r="F3" s="36">
        <f>Dataset!F3</f>
        <v>1695000</v>
      </c>
    </row>
    <row r="4" spans="1:10" x14ac:dyDescent="0.3">
      <c r="A4" s="36" t="str">
        <f>Dataset!A4</f>
        <v>MedianUnitPrice</v>
      </c>
      <c r="B4" s="36">
        <f>Dataset!B4</f>
        <v>277500</v>
      </c>
      <c r="C4" s="36">
        <f>Dataset!C4</f>
        <v>383500</v>
      </c>
      <c r="D4" s="36">
        <f>Dataset!D4</f>
        <v>467500</v>
      </c>
      <c r="E4" s="36">
        <f>Dataset!E4</f>
        <v>715000</v>
      </c>
      <c r="F4" s="36">
        <f>Dataset!F4</f>
        <v>670000</v>
      </c>
    </row>
    <row r="5" spans="1:10" x14ac:dyDescent="0.3">
      <c r="A5" s="30" t="str">
        <f>Dataset!A29</f>
        <v>OccupiedDwellings(%)</v>
      </c>
      <c r="B5" s="32">
        <f>Dataset!B29</f>
        <v>0.95399999999999996</v>
      </c>
      <c r="C5" s="32">
        <f>Dataset!C29</f>
        <v>0.94399999999999995</v>
      </c>
      <c r="D5" s="32">
        <f>Dataset!D29</f>
        <v>0.95599999999999996</v>
      </c>
      <c r="E5" s="32">
        <f>Dataset!E29</f>
        <v>0.94399999999999995</v>
      </c>
      <c r="F5" s="32">
        <f>Dataset!F29</f>
        <v>0.93899999999999995</v>
      </c>
    </row>
    <row r="6" spans="1:10" x14ac:dyDescent="0.3">
      <c r="A6" s="30" t="str">
        <f>Dataset!A30</f>
        <v>UnoccupiedDwelling(%)</v>
      </c>
      <c r="B6" s="32">
        <f>Dataset!B30</f>
        <v>4.5999999999999999E-2</v>
      </c>
      <c r="C6" s="32">
        <f>Dataset!C30</f>
        <v>5.600000000000005E-2</v>
      </c>
      <c r="D6" s="32">
        <f>Dataset!D30</f>
        <v>4.3999999999999997E-2</v>
      </c>
      <c r="E6" s="32">
        <f>Dataset!E30</f>
        <v>5.6000000000000001E-2</v>
      </c>
      <c r="F6" s="32">
        <f>Dataset!F30</f>
        <v>5.8999999999999997E-2</v>
      </c>
    </row>
    <row r="7" spans="1:10" x14ac:dyDescent="0.3">
      <c r="A7" s="30" t="str">
        <f>Dataset!A35</f>
        <v>1xBedroom(%)</v>
      </c>
      <c r="B7" s="32"/>
      <c r="C7" s="32"/>
      <c r="D7" s="34">
        <f>Dataset!D35</f>
        <v>4.4999999999999998E-2</v>
      </c>
      <c r="E7" s="34">
        <f>Dataset!E35</f>
        <v>5.0999999999999997E-2</v>
      </c>
      <c r="F7" s="32">
        <f>Dataset!F35</f>
        <v>0.05</v>
      </c>
    </row>
    <row r="8" spans="1:10" x14ac:dyDescent="0.3">
      <c r="A8" s="30" t="str">
        <f>Dataset!A36</f>
        <v>2xBedroom(%)</v>
      </c>
      <c r="B8" s="32"/>
      <c r="C8" s="32"/>
      <c r="D8" s="32">
        <f>Dataset!D36</f>
        <v>0.26800000000000002</v>
      </c>
      <c r="E8" s="32">
        <f>Dataset!E36</f>
        <v>0.24399999999999999</v>
      </c>
      <c r="F8" s="32">
        <f>Dataset!F36</f>
        <v>0.254</v>
      </c>
    </row>
    <row r="9" spans="1:10" x14ac:dyDescent="0.3">
      <c r="A9" s="30" t="str">
        <f>Dataset!A37</f>
        <v>3xBedroom(%)</v>
      </c>
      <c r="B9" s="32"/>
      <c r="C9" s="32"/>
      <c r="D9" s="32">
        <f>Dataset!D37</f>
        <v>0.432</v>
      </c>
      <c r="E9" s="32">
        <f>Dataset!E37</f>
        <v>0.41799999999999998</v>
      </c>
      <c r="F9" s="32">
        <f>Dataset!F37</f>
        <v>0.38900000000000001</v>
      </c>
    </row>
    <row r="10" spans="1:10" x14ac:dyDescent="0.3">
      <c r="A10" s="30" t="str">
        <f>Dataset!A38</f>
        <v>4xBedroom+(%)</v>
      </c>
      <c r="B10" s="32"/>
      <c r="C10" s="32"/>
      <c r="D10" s="33">
        <f>Dataset!D38</f>
        <v>0.22500000000000001</v>
      </c>
      <c r="E10" s="33">
        <f>Dataset!E38</f>
        <v>0.26300000000000001</v>
      </c>
      <c r="F10" s="32">
        <f>Dataset!F38</f>
        <v>0.28699999999999998</v>
      </c>
    </row>
    <row r="13" spans="1:10" x14ac:dyDescent="0.3">
      <c r="A13" t="s">
        <v>1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J13" t="s">
        <v>62</v>
      </c>
    </row>
    <row r="14" spans="1:10" x14ac:dyDescent="0.3">
      <c r="A14" s="30" t="s">
        <v>29</v>
      </c>
      <c r="B14" s="32">
        <v>0.745</v>
      </c>
      <c r="C14" s="32">
        <v>0.72599999999999998</v>
      </c>
      <c r="D14" s="32">
        <v>0.746</v>
      </c>
      <c r="E14" s="32">
        <v>0.67400000000000004</v>
      </c>
      <c r="F14" s="32">
        <v>0.66800000000000004</v>
      </c>
    </row>
    <row r="15" spans="1:10" x14ac:dyDescent="0.3">
      <c r="A15" s="30" t="s">
        <v>30</v>
      </c>
      <c r="B15" s="32">
        <v>0.186</v>
      </c>
      <c r="C15" s="32">
        <v>0.216</v>
      </c>
      <c r="D15" s="33">
        <v>0.20599999999999999</v>
      </c>
      <c r="E15" s="33">
        <v>0.251</v>
      </c>
      <c r="F15" s="32">
        <v>0.23699999999999999</v>
      </c>
    </row>
    <row r="16" spans="1:10" x14ac:dyDescent="0.3">
      <c r="A16" s="30" t="s">
        <v>31</v>
      </c>
      <c r="B16" s="32">
        <v>6.0999999999999999E-2</v>
      </c>
      <c r="C16" s="32">
        <v>4.4999999999999998E-2</v>
      </c>
      <c r="D16" s="34">
        <v>4.2999999999999997E-2</v>
      </c>
      <c r="E16" s="34">
        <v>6.6000000000000003E-2</v>
      </c>
      <c r="F16" s="32">
        <v>8.8999999999999996E-2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2321-AC3D-4657-BDFD-D70C71E0D369}">
  <dimension ref="A1:F17"/>
  <sheetViews>
    <sheetView workbookViewId="0">
      <selection activeCell="G14" sqref="G14"/>
    </sheetView>
  </sheetViews>
  <sheetFormatPr defaultRowHeight="14.4" x14ac:dyDescent="0.3"/>
  <cols>
    <col min="1" max="1" width="23" customWidth="1"/>
    <col min="2" max="2" width="11" bestFit="1" customWidth="1"/>
  </cols>
  <sheetData>
    <row r="1" spans="1:6" x14ac:dyDescent="0.3">
      <c r="A1" t="str">
        <f>Dataset!A1</f>
        <v>Location</v>
      </c>
      <c r="B1" t="str">
        <f>Dataset!B1</f>
        <v>Belfield</v>
      </c>
      <c r="C1" t="str">
        <f>Dataset!C1</f>
        <v>Belfield</v>
      </c>
      <c r="D1" t="str">
        <f>Dataset!D1</f>
        <v>Belfield</v>
      </c>
      <c r="E1" t="str">
        <f>Dataset!E1</f>
        <v>Belfield</v>
      </c>
      <c r="F1" t="str">
        <f>Dataset!F1</f>
        <v>Belfield</v>
      </c>
    </row>
    <row r="2" spans="1:6" x14ac:dyDescent="0.3">
      <c r="A2" t="str">
        <f>Dataset!A2</f>
        <v>Time</v>
      </c>
      <c r="B2" t="str">
        <f>Dataset!B2</f>
        <v>Y2001</v>
      </c>
      <c r="C2" t="str">
        <f>Dataset!C2</f>
        <v>Y2006</v>
      </c>
      <c r="D2" t="str">
        <f>Dataset!D2</f>
        <v>Y2011</v>
      </c>
      <c r="E2" t="str">
        <f>Dataset!E2</f>
        <v>Y2016</v>
      </c>
      <c r="F2" t="str">
        <f>Dataset!F2</f>
        <v>Y2021</v>
      </c>
    </row>
    <row r="3" spans="1:6" x14ac:dyDescent="0.3">
      <c r="A3" s="31" t="s">
        <v>68</v>
      </c>
      <c r="B3" s="27">
        <f>B13*B14</f>
        <v>384.55599999999998</v>
      </c>
      <c r="C3" s="27">
        <f>C13*C14</f>
        <v>408.77700000000004</v>
      </c>
      <c r="D3" s="27">
        <f>D13*D14</f>
        <v>451.81200000000001</v>
      </c>
      <c r="E3" s="27">
        <f>E13*E14</f>
        <v>444.40500000000003</v>
      </c>
      <c r="F3" s="27">
        <f>F13*F14</f>
        <v>475.54800000000006</v>
      </c>
    </row>
    <row r="4" spans="1:6" x14ac:dyDescent="0.3">
      <c r="A4" t="s">
        <v>69</v>
      </c>
      <c r="B4" s="27">
        <f>B13*B15</f>
        <v>840.2700000000001</v>
      </c>
      <c r="C4" s="27">
        <f>C13*C15</f>
        <v>820.6160000000001</v>
      </c>
      <c r="D4" s="27">
        <f>D13*D15</f>
        <v>865.97300000000007</v>
      </c>
      <c r="E4" s="27">
        <f>E13*E15</f>
        <v>903.90300000000002</v>
      </c>
      <c r="F4" s="27">
        <f>F13*F15</f>
        <v>897.68299999999999</v>
      </c>
    </row>
    <row r="5" spans="1:6" x14ac:dyDescent="0.3">
      <c r="A5" t="s">
        <v>70</v>
      </c>
      <c r="B5" s="27">
        <f>B13*B16</f>
        <v>263.43599999999998</v>
      </c>
      <c r="C5" s="27">
        <f>C13*C16</f>
        <v>269.45599999999996</v>
      </c>
      <c r="D5" s="27">
        <f>D13*D16</f>
        <v>294.65999999999997</v>
      </c>
      <c r="E5" s="27">
        <f>E13*E16</f>
        <v>303.53699999999998</v>
      </c>
      <c r="F5" s="27">
        <f>F13*F16</f>
        <v>320.47800000000001</v>
      </c>
    </row>
    <row r="6" spans="1:6" x14ac:dyDescent="0.3">
      <c r="A6" s="31" t="s">
        <v>71</v>
      </c>
      <c r="B6" s="27">
        <f>B13*B17</f>
        <v>25.738000000000003</v>
      </c>
      <c r="C6" s="27">
        <f>C13*C17</f>
        <v>30.62</v>
      </c>
      <c r="D6" s="27">
        <f>D13*D17</f>
        <v>24.555</v>
      </c>
      <c r="E6" s="27">
        <f>E13*E17</f>
        <v>26.832000000000001</v>
      </c>
      <c r="F6" s="27">
        <f>F13*F17</f>
        <v>32.737000000000002</v>
      </c>
    </row>
    <row r="7" spans="1:6" x14ac:dyDescent="0.3">
      <c r="A7" s="31" t="str">
        <f>Dataset!A35</f>
        <v>1xBedroom(%)</v>
      </c>
      <c r="B7" s="31"/>
      <c r="C7" s="31"/>
      <c r="D7" s="32">
        <f>Dataset!D35</f>
        <v>4.4999999999999998E-2</v>
      </c>
      <c r="E7" s="32">
        <f>Dataset!E35</f>
        <v>5.0999999999999997E-2</v>
      </c>
      <c r="F7" s="32">
        <f>Dataset!F35</f>
        <v>0.05</v>
      </c>
    </row>
    <row r="8" spans="1:6" x14ac:dyDescent="0.3">
      <c r="A8" s="31" t="str">
        <f>Dataset!A36</f>
        <v>2xBedroom(%)</v>
      </c>
      <c r="B8" s="31"/>
      <c r="C8" s="31"/>
      <c r="D8" s="32">
        <f>Dataset!D36</f>
        <v>0.26800000000000002</v>
      </c>
      <c r="E8" s="32">
        <f>Dataset!E36</f>
        <v>0.24399999999999999</v>
      </c>
      <c r="F8" s="32">
        <f>Dataset!F36</f>
        <v>0.254</v>
      </c>
    </row>
    <row r="9" spans="1:6" x14ac:dyDescent="0.3">
      <c r="A9" s="31" t="str">
        <f>Dataset!A37</f>
        <v>3xBedroom(%)</v>
      </c>
      <c r="B9" s="31"/>
      <c r="C9" s="31"/>
      <c r="D9" s="32">
        <f>Dataset!D37</f>
        <v>0.432</v>
      </c>
      <c r="E9" s="32">
        <f>Dataset!E37</f>
        <v>0.41799999999999998</v>
      </c>
      <c r="F9" s="32">
        <f>Dataset!F37</f>
        <v>0.38900000000000001</v>
      </c>
    </row>
    <row r="10" spans="1:6" x14ac:dyDescent="0.3">
      <c r="A10" s="31" t="str">
        <f>Dataset!A38</f>
        <v>4xBedroom+(%)</v>
      </c>
      <c r="B10" s="31"/>
      <c r="C10" s="31"/>
      <c r="D10" s="32">
        <f>Dataset!D38</f>
        <v>0.22500000000000001</v>
      </c>
      <c r="E10" s="32">
        <f>Dataset!E38</f>
        <v>0.26300000000000001</v>
      </c>
      <c r="F10" s="32">
        <f>Dataset!F38</f>
        <v>0.28699999999999998</v>
      </c>
    </row>
    <row r="11" spans="1:6" x14ac:dyDescent="0.3">
      <c r="A11" s="31"/>
      <c r="B11" s="31"/>
      <c r="C11" s="31"/>
      <c r="D11" s="32"/>
      <c r="E11" s="32"/>
      <c r="F11" s="32"/>
    </row>
    <row r="12" spans="1:6" x14ac:dyDescent="0.3">
      <c r="A12" s="31"/>
      <c r="B12" s="31"/>
      <c r="C12" s="31"/>
      <c r="D12" s="32"/>
      <c r="E12" s="32"/>
      <c r="F12" s="32"/>
    </row>
    <row r="13" spans="1:6" x14ac:dyDescent="0.3">
      <c r="A13" s="31" t="str">
        <f>Dataset!A12</f>
        <v>Families</v>
      </c>
      <c r="B13" s="30">
        <f>Dataset!B12</f>
        <v>1514</v>
      </c>
      <c r="C13" s="39">
        <f>Dataset!C12</f>
        <v>1531</v>
      </c>
      <c r="D13" s="39">
        <f>Dataset!D12</f>
        <v>1637</v>
      </c>
      <c r="E13" s="39">
        <f>Dataset!E12</f>
        <v>1677</v>
      </c>
      <c r="F13" s="39">
        <f>Dataset!F12</f>
        <v>1723</v>
      </c>
    </row>
    <row r="14" spans="1:6" x14ac:dyDescent="0.3">
      <c r="A14" t="str">
        <f>Dataset!A25</f>
        <v>CoupleFamilyNoChidren(%)</v>
      </c>
      <c r="B14" s="32">
        <f>Dataset!B25</f>
        <v>0.254</v>
      </c>
      <c r="C14" s="32">
        <f>Dataset!C25</f>
        <v>0.26700000000000002</v>
      </c>
      <c r="D14" s="32">
        <f>Dataset!D25</f>
        <v>0.27600000000000002</v>
      </c>
      <c r="E14" s="32">
        <f>Dataset!E25</f>
        <v>0.26500000000000001</v>
      </c>
      <c r="F14" s="32">
        <f>Dataset!F25</f>
        <v>0.27600000000000002</v>
      </c>
    </row>
    <row r="15" spans="1:6" x14ac:dyDescent="0.3">
      <c r="A15" t="str">
        <f>Dataset!A26</f>
        <v>CoupleFamilyHasChidren(%)</v>
      </c>
      <c r="B15" s="32">
        <f>Dataset!B26</f>
        <v>0.55500000000000005</v>
      </c>
      <c r="C15" s="32">
        <f>Dataset!C26</f>
        <v>0.53600000000000003</v>
      </c>
      <c r="D15" s="32">
        <f>Dataset!D26</f>
        <v>0.52900000000000003</v>
      </c>
      <c r="E15" s="32">
        <f>Dataset!E26</f>
        <v>0.53900000000000003</v>
      </c>
      <c r="F15" s="32">
        <f>Dataset!F26</f>
        <v>0.52100000000000002</v>
      </c>
    </row>
    <row r="16" spans="1:6" x14ac:dyDescent="0.3">
      <c r="A16" t="str">
        <f>Dataset!A27</f>
        <v>OneParentFamily(%)</v>
      </c>
      <c r="B16" s="32">
        <f>Dataset!B27</f>
        <v>0.17399999999999999</v>
      </c>
      <c r="C16" s="32">
        <f>Dataset!C27</f>
        <v>0.17599999999999999</v>
      </c>
      <c r="D16" s="32">
        <f>Dataset!D27</f>
        <v>0.18</v>
      </c>
      <c r="E16" s="32">
        <f>Dataset!E27</f>
        <v>0.18099999999999999</v>
      </c>
      <c r="F16" s="32">
        <f>Dataset!F27</f>
        <v>0.186</v>
      </c>
    </row>
    <row r="17" spans="1:6" x14ac:dyDescent="0.3">
      <c r="A17" t="str">
        <f>Dataset!A28</f>
        <v>OtherFamily(%)</v>
      </c>
      <c r="B17" s="32">
        <f>Dataset!B28</f>
        <v>1.7000000000000001E-2</v>
      </c>
      <c r="C17" s="32">
        <f>Dataset!C28</f>
        <v>0.02</v>
      </c>
      <c r="D17" s="32">
        <f>Dataset!D28</f>
        <v>1.4999999999999999E-2</v>
      </c>
      <c r="E17" s="32">
        <f>Dataset!E28</f>
        <v>1.6E-2</v>
      </c>
      <c r="F17" s="32">
        <f>Dataset!F28</f>
        <v>1.9E-2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xr2:uid="{5C1357B1-1D84-47BC-89F2-0647998669A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Family!B3:F3</xm:f>
              <xm:sqref>G3</xm:sqref>
            </x14:sparkline>
            <x14:sparkline>
              <xm:f>Family!B4:F4</xm:f>
              <xm:sqref>G4</xm:sqref>
            </x14:sparkline>
            <x14:sparkline>
              <xm:f>Family!B5:F5</xm:f>
              <xm:sqref>G5</xm:sqref>
            </x14:sparkline>
            <x14:sparkline>
              <xm:f>Family!B6:F6</xm:f>
              <xm:sqref>G6</xm:sqref>
            </x14:sparkline>
            <x14:sparkline>
              <xm:f>Family!B7:F7</xm:f>
              <xm:sqref>G7</xm:sqref>
            </x14:sparkline>
            <x14:sparkline>
              <xm:f>Family!B8:F8</xm:f>
              <xm:sqref>G8</xm:sqref>
            </x14:sparkline>
            <x14:sparkline>
              <xm:f>Family!B9:F9</xm:f>
              <xm:sqref>G9</xm:sqref>
            </x14:sparkline>
            <x14:sparkline>
              <xm:f>Family!B10:F10</xm:f>
              <xm:sqref>G10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Supply-Demand</vt:lpstr>
      <vt:lpstr>Price</vt:lpstr>
      <vt:lpstr>Finance</vt:lpstr>
      <vt:lpstr>Population</vt:lpstr>
      <vt:lpstr>Ownership</vt:lpstr>
      <vt:lpstr>Workforce</vt:lpstr>
      <vt:lpstr>Dwelling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kevin chen</cp:lastModifiedBy>
  <dcterms:created xsi:type="dcterms:W3CDTF">2015-06-05T18:17:20Z</dcterms:created>
  <dcterms:modified xsi:type="dcterms:W3CDTF">2023-09-08T13:33:52Z</dcterms:modified>
</cp:coreProperties>
</file>