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DD29D2FE-FCCD-4906-A391-7D61F1F171EB}" xr6:coauthVersionLast="40" xr6:coauthVersionMax="40" xr10:uidLastSave="{00000000-0000-0000-0000-000000000000}"/>
  <bookViews>
    <workbookView xWindow="0" yWindow="0" windowWidth="22260" windowHeight="12645" firstSheet="1" activeTab="1" xr2:uid="{00000000-000D-0000-FFFF-FFFF00000000}"/>
  </bookViews>
  <sheets>
    <sheet name="Cantidad inicial" sheetId="1" r:id="rId1"/>
    <sheet name="Muertes" sheetId="2" r:id="rId2"/>
    <sheet name="Estadisticas descriptivas" sheetId="6" r:id="rId3"/>
    <sheet name="Porcentaje" sheetId="3" r:id="rId4"/>
    <sheet name="Intervalos 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6" l="1"/>
  <c r="D8" i="6"/>
  <c r="D7" i="6"/>
  <c r="D6" i="6"/>
  <c r="D5" i="6"/>
  <c r="D4" i="6"/>
  <c r="C9" i="6"/>
  <c r="C8" i="6"/>
  <c r="C7" i="6"/>
  <c r="C6" i="6"/>
  <c r="C5" i="6"/>
  <c r="C4" i="6"/>
  <c r="L2" i="2"/>
  <c r="K2" i="2"/>
  <c r="L2" i="1"/>
  <c r="K2" i="1"/>
  <c r="D10" i="5" l="1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C12" i="5" l="1"/>
  <c r="D12" i="5"/>
  <c r="C11" i="5"/>
  <c r="D11" i="5"/>
  <c r="E10" i="5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<sst xmlns="http://schemas.openxmlformats.org/spreadsheetml/2006/main" count="59" uniqueCount="27">
  <si>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</si>
  <si>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</si>
  <si>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</si>
  <si>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</si>
  <si>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</si>
  <si>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</si>
  <si>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</si>
  <si>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</si>
  <si>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</si>
  <si>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</si>
  <si>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</si>
  <si>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</si>
  <si>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</si>
  <si>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</si>
  <si>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</si>
  <si>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TOTAL</t>
  </si>
  <si>
    <t>PROMEDIO</t>
  </si>
  <si>
    <t>MINIMO</t>
  </si>
  <si>
    <t>MEDIA</t>
  </si>
  <si>
    <t>MÁXIMO</t>
  </si>
  <si>
    <t>DESVIACIÓN ESTANDAR</t>
  </si>
  <si>
    <t>SUMA</t>
  </si>
  <si>
    <t>CUENTA</t>
  </si>
  <si>
    <t>INICIAL</t>
  </si>
  <si>
    <t>MUERTOS</t>
  </si>
  <si>
    <t xml:space="preserve">ESTADISTICAS DESCRIPTIVAS </t>
  </si>
  <si>
    <t>NUBIA USSA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</si>
</sst>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GRÁFICA</a:t>
            </a:r>
            <a:r>
              <a:rPr lang="es-CO" baseline="0"/>
              <a:t> POLLOS INICIALES Y  MUERTOS POR CICLO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INICIAL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'Cantidad inicial'!$C$2:$J$2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1-470C-BA6C-58750B316AFC}"/>
            </c:ext>
          </c:extLst>
        </c:ser>
        <c:ser>
          <c:idx val="1"/>
          <c:order val="1"/>
          <c:tx>
            <c:v>MUERTOS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Muertes!$C$2:$J$2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1-470C-BA6C-58750B31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5024607"/>
        <c:axId val="1015031679"/>
      </c:lineChart>
      <c:catAx>
        <c:axId val="10150246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31679"/>
        <c:crosses val="autoZero"/>
        <c:auto val="1"/>
        <c:lblAlgn val="ctr"/>
        <c:lblOffset val="100"/>
        <c:noMultiLvlLbl val="0"/>
      </c:catAx>
      <c:valAx>
        <c:axId val="101503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15024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Porcentaje!$B$2</c:f>
              <c:strCache>
                <c:ptCount val="1"/>
                <c:pt idx="0">
                  <c:v>NUBIA USSA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Porcentaje!$C$2:$J$2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INTERVALOS GENERADOS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'Intervalos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'!$C$3:$C$10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'Intervalos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'Intervalos '!$D$3:$D$10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'Intervalos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'Intervalos '!$E$3:$E$10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'Intervalos '!$N$2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'Intervalos '!$N$3:$N$10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9-4039-A1BE-8A49D1E3A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11</xdr:col>
      <xdr:colOff>571500</xdr:colOff>
      <xdr:row>22</xdr:row>
      <xdr:rowOff>185738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0</xdr:colOff>
      <xdr:row>23</xdr:row>
      <xdr:rowOff>0</xdr:rowOff>
    </xdr:from>
    <xdr:to>
      <xdr:col>10</xdr:col>
      <xdr:colOff>232196</xdr:colOff>
      <xdr:row>40</xdr:row>
      <xdr:rowOff>169459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F82C983-6BB1-4DEE-A36F-37BE8D78D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85975" y="4381500"/>
          <a:ext cx="6328196" cy="34079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18950</xdr:colOff>
      <xdr:row>44</xdr:row>
      <xdr:rowOff>18686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4F9051-C155-4B71-9809-FAE66C0EDE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38950" cy="4590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  <col min="12" max="12" width="10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9"/>
  <sheetViews>
    <sheetView tabSelected="1" topLeftCell="A16" workbookViewId="0">
      <selection activeCell="C24" sqref="C24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" t="s">
        <v>15</v>
      </c>
      <c r="L1" s="1" t="s">
        <v>16</v>
      </c>
    </row>
    <row r="2" spans="2:14" x14ac:dyDescent="0.25">
      <c r="B2" s="11" t="s">
        <v>26</v>
      </c>
      <c r="K2" s="1">
        <f>SUM(C2:J2)</f>
        <v>0</v>
      </c>
      <c r="L2" s="1" t="e">
        <f>AVERAGE(C2:J2)</f>
        <v>#DIV/0!</v>
      </c>
    </row>
    <row r="5" spans="2:14" x14ac:dyDescent="0.25">
      <c r="M5" s="6"/>
      <c r="N5" s="6"/>
    </row>
    <row r="6" spans="2:14" x14ac:dyDescent="0.25">
      <c r="M6" s="5"/>
      <c r="N6" s="5"/>
    </row>
    <row r="7" spans="2:14" x14ac:dyDescent="0.25">
      <c r="M7" s="5"/>
      <c r="N7" s="5"/>
    </row>
    <row r="8" spans="2:14" x14ac:dyDescent="0.25">
      <c r="M8" s="5"/>
      <c r="N8" s="5"/>
    </row>
    <row r="9" spans="2:14" x14ac:dyDescent="0.25">
      <c r="M9" s="5"/>
      <c r="N9" s="5"/>
    </row>
    <row r="10" spans="2:14" x14ac:dyDescent="0.25">
      <c r="M10" s="5"/>
      <c r="N10" s="5"/>
    </row>
    <row r="11" spans="2:14" x14ac:dyDescent="0.25">
      <c r="M11" s="5"/>
      <c r="N11" s="5"/>
    </row>
    <row r="12" spans="2:14" x14ac:dyDescent="0.25">
      <c r="M12" s="5"/>
      <c r="N12" s="5"/>
    </row>
    <row r="13" spans="2:14" x14ac:dyDescent="0.25">
      <c r="M13" s="5"/>
      <c r="N13" s="5"/>
    </row>
    <row r="14" spans="2:14" x14ac:dyDescent="0.25">
      <c r="M14" s="5"/>
      <c r="N14" s="5"/>
    </row>
    <row r="15" spans="2:14" x14ac:dyDescent="0.25">
      <c r="M15" s="5"/>
      <c r="N15" s="5"/>
    </row>
    <row r="16" spans="2:14" x14ac:dyDescent="0.25">
      <c r="M16" s="5"/>
      <c r="N16" s="5"/>
    </row>
    <row r="17" spans="13:14" x14ac:dyDescent="0.25">
      <c r="M17" s="5"/>
      <c r="N17" s="5"/>
    </row>
    <row r="18" spans="13:14" x14ac:dyDescent="0.25">
      <c r="M18" s="5"/>
      <c r="N18" s="5"/>
    </row>
    <row r="19" spans="13:14" x14ac:dyDescent="0.25">
      <c r="M19" s="5"/>
      <c r="N19" s="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G8" sqref="G8"/>
    </sheetView>
  </sheetViews>
  <sheetFormatPr baseColWidth="10" defaultRowHeight="15" x14ac:dyDescent="0.25"/>
  <cols>
    <col min="2" max="2" width="22.140625" bestFit="1" customWidth="1"/>
  </cols>
  <sheetData>
    <row r="1" spans="1:5" x14ac:dyDescent="0.25">
      <c r="A1" s="12" t="s">
        <v>25</v>
      </c>
      <c r="B1" s="13"/>
      <c r="C1" s="13"/>
      <c r="D1" s="13"/>
      <c r="E1" s="13"/>
    </row>
    <row r="3" spans="1:5" x14ac:dyDescent="0.25">
      <c r="B3" s="1"/>
      <c r="C3" s="1" t="s">
        <v>23</v>
      </c>
      <c r="D3" s="1" t="s">
        <v>24</v>
      </c>
    </row>
    <row r="4" spans="1:5" x14ac:dyDescent="0.25">
      <c r="B4" s="1" t="s">
        <v>17</v>
      </c>
      <c r="C4" s="10">
        <f>MIN('Cantidad inicial'!C2:J2)</f>
        <v>0</v>
      </c>
      <c r="D4" s="10">
        <f>MIN(Muertes!C2:J2)</f>
        <v>0</v>
      </c>
    </row>
    <row r="5" spans="1:5" x14ac:dyDescent="0.25">
      <c r="B5" s="1" t="s">
        <v>18</v>
      </c>
      <c r="C5" s="10" t="e">
        <f>AVERAGE('Cantidad inicial'!C2:J2)</f>
        <v>#DIV/0!</v>
      </c>
      <c r="D5" s="10" t="e">
        <f>AVERAGE(Muertes!C2:J2)</f>
        <v>#DIV/0!</v>
      </c>
    </row>
    <row r="6" spans="1:5" x14ac:dyDescent="0.25">
      <c r="B6" s="1" t="s">
        <v>19</v>
      </c>
      <c r="C6" s="10">
        <f>MAX('Cantidad inicial'!C2:J2)</f>
        <v>0</v>
      </c>
      <c r="D6" s="10">
        <f>MAX(Muertes!C2:J2)</f>
        <v>0</v>
      </c>
    </row>
    <row r="7" spans="1:5" x14ac:dyDescent="0.25">
      <c r="B7" s="1" t="s">
        <v>20</v>
      </c>
      <c r="C7" s="9" t="e">
        <f>_xlfn.STDEV.S('Cantidad inicial'!C2:J2)</f>
        <v>#DIV/0!</v>
      </c>
      <c r="D7" s="9" t="e">
        <f>_xlfn.STDEV.S(Muertes!C2:J2)</f>
        <v>#DIV/0!</v>
      </c>
    </row>
    <row r="8" spans="1:5" x14ac:dyDescent="0.25">
      <c r="B8" s="1" t="s">
        <v>21</v>
      </c>
      <c r="C8" s="10">
        <f>SUM('Cantidad inicial'!C2:J2)</f>
        <v>0</v>
      </c>
      <c r="D8" s="10">
        <f>SUM(Muertes!C2:J2)</f>
        <v>0</v>
      </c>
    </row>
    <row r="9" spans="1:5" x14ac:dyDescent="0.25">
      <c r="B9" s="1" t="s">
        <v>22</v>
      </c>
      <c r="C9" s="9">
        <f>COUNT('Cantidad inicial'!C2:J2)</f>
        <v>0</v>
      </c>
      <c r="D9" s="9">
        <f>COUNT(Muertes!C2:J2)</f>
        <v>0</v>
      </c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  <col min="11" max="11" width="13" bestFit="1" customWidth="1"/>
  </cols>
  <sheetData>
    <row r="1" spans="2:11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8"/>
    </row>
    <row r="2" spans="2:11" x14ac:dyDescent="0.25">
      <c r="B2" s="11" t="s">
        <v>26</v>
      </c>
      <c r="C2" t="str">
        <f>IFERROR(Muertes!C2/'Cantidad inicial'!C2,"")</f>
        <v/>
      </c>
      <c r="D2" t="str">
        <f>IFERROR(Muertes!D2/'Cantidad inicial'!D2,"")</f>
        <v/>
      </c>
      <c r="E2" t="str">
        <f>IFERROR(Muertes!E2/'Cantidad inicial'!E2,"")</f>
        <v/>
      </c>
      <c r="F2" t="str">
        <f>IFERROR(Muertes!F2/'Cantidad inicial'!F2,"")</f>
        <v/>
      </c>
      <c r="G2" t="str">
        <f>IFERROR(Muertes!G2/'Cantidad inicial'!G2,"")</f>
        <v/>
      </c>
      <c r="H2" t="str">
        <f>IFERROR(Muertes!H2/'Cantidad inicial'!H2,"")</f>
        <v/>
      </c>
      <c r="I2" t="str">
        <f>IFERROR(Muertes!I2/'Cantidad inicial'!I2,"")</f>
        <v/>
      </c>
      <c r="J2" t="str">
        <f>IFERROR(Muertes!J2/'Cantidad inicial'!J2,"")</f>
        <v/>
      </c>
    </row>
  </sheetData>
  <conditionalFormatting sqref="C2:J2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18"/>
  <sheetViews>
    <sheetView topLeftCell="A16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11" t="s">
        <v>26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3"/>
      <c r="R1" s="13"/>
      <c r="S1" s="14"/>
      <c r="T1" s="14"/>
      <c r="U1" s="13"/>
      <c r="V1" s="13"/>
    </row>
    <row r="2" spans="1:22" x14ac:dyDescent="0.25">
      <c r="A2" s="1"/>
      <c r="B2" t="s">
        <v>14</v>
      </c>
      <c r="C2" t="s">
        <v>12</v>
      </c>
      <c r="D2" t="s">
        <v>13</v>
      </c>
      <c r="E2" s="7" t="s">
        <v>11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2" x14ac:dyDescent="0.25">
      <c r="B3" s="3" t="s">
        <v>0</v>
      </c>
      <c r="C3" s="7" t="str">
        <f>IF(Muertes!C$2="","",BETAINV(0.025,Muertes!C$2+1,'Cantidad inicial'!C$2-Muertes!C$2+1))</f>
        <v/>
      </c>
      <c r="D3" t="str">
        <f>IF(Muertes!C$2="","",BETAINV(0.975,Muertes!C$2+1,'Cantidad inicial'!C$2-Muertes!C$2+1))</f>
        <v/>
      </c>
      <c r="E3" t="e">
        <f>AVERAGE(C3:D3)</f>
        <v>#DIV/0!</v>
      </c>
    </row>
    <row r="4" spans="1:22" x14ac:dyDescent="0.25">
      <c r="B4" s="3" t="s">
        <v>1</v>
      </c>
      <c r="C4" s="7" t="str">
        <f>IF(Muertes!D$2="","",BETAINV(0.025,Muertes!D$2+1,'Cantidad inicial'!D$2-Muertes!D$2+1))</f>
        <v/>
      </c>
      <c r="D4" t="str">
        <f>IF(Muertes!D$2="","",BETAINV(0.975,Muertes!D$2+1,'Cantidad inicial'!D$2-Muertes!D$2+1))</f>
        <v/>
      </c>
      <c r="E4" t="e">
        <f t="shared" ref="E4:E10" si="0">AVERAGE(C4:D4)</f>
        <v>#DIV/0!</v>
      </c>
    </row>
    <row r="5" spans="1:22" x14ac:dyDescent="0.25">
      <c r="B5" s="3" t="s">
        <v>2</v>
      </c>
      <c r="C5" s="7" t="str">
        <f>IF(Muertes!E$2="","",BETAINV(0.025,Muertes!E$2+1,'Cantidad inicial'!E$2-Muertes!E$2+1))</f>
        <v/>
      </c>
      <c r="D5" t="str">
        <f>IF(Muertes!E$2="","",BETAINV(0.975,Muertes!E$2+1,'Cantidad inicial'!E$2-Muertes!E$2+1))</f>
        <v/>
      </c>
      <c r="E5" t="e">
        <f t="shared" si="0"/>
        <v>#DIV/0!</v>
      </c>
    </row>
    <row r="6" spans="1:22" x14ac:dyDescent="0.25">
      <c r="B6" s="3" t="s">
        <v>3</v>
      </c>
      <c r="C6" s="7" t="str">
        <f>IF(Muertes!F$2="","",BETAINV(0.025,Muertes!F$2+1,'Cantidad inicial'!F$2-Muertes!F$2+1))</f>
        <v/>
      </c>
      <c r="D6" t="str">
        <f>IF(Muertes!F$2="","",BETAINV(0.975,Muertes!F$2+1,'Cantidad inicial'!F$2-Muertes!F$2+1))</f>
        <v/>
      </c>
      <c r="E6" t="e">
        <f t="shared" si="0"/>
        <v>#DIV/0!</v>
      </c>
    </row>
    <row r="7" spans="1:22" x14ac:dyDescent="0.25">
      <c r="B7" s="3" t="s">
        <v>4</v>
      </c>
      <c r="C7" s="7" t="str">
        <f>IF(Muertes!G$2="","",BETAINV(0.025,Muertes!G$2+1,'Cantidad inicial'!G$2-Muertes!G$2+1))</f>
        <v/>
      </c>
      <c r="D7" t="str">
        <f>IF(Muertes!G$2="","",BETAINV(0.975,Muertes!G$2+1,'Cantidad inicial'!G$2-Muertes!G$2+1))</f>
        <v/>
      </c>
      <c r="E7" t="e">
        <f t="shared" si="0"/>
        <v>#DIV/0!</v>
      </c>
    </row>
    <row r="8" spans="1:22" x14ac:dyDescent="0.25">
      <c r="B8" s="3" t="s">
        <v>5</v>
      </c>
      <c r="C8" s="7" t="str">
        <f>IF(Muertes!H$2="","",BETAINV(0.025,Muertes!H$2+1,'Cantidad inicial'!H$2-Muertes!H$2+1))</f>
        <v/>
      </c>
      <c r="D8" t="str">
        <f>IF(Muertes!H$2="","",BETAINV(0.975,Muertes!H$2+1,'Cantidad inicial'!H$2-Muertes!H$2+1))</f>
        <v/>
      </c>
      <c r="E8" t="e">
        <f t="shared" si="0"/>
        <v>#DIV/0!</v>
      </c>
    </row>
    <row r="9" spans="1:22" x14ac:dyDescent="0.25">
      <c r="B9" s="3" t="s">
        <v>6</v>
      </c>
      <c r="C9" s="7" t="str">
        <f>IF(Muertes!I$2="","",BETAINV(0.025,Muertes!I$2+1,'Cantidad inicial'!I$2-Muertes!I$2+1))</f>
        <v/>
      </c>
      <c r="D9" t="str">
        <f>IF(Muertes!I$2="","",BETAINV(0.975,Muertes!I$2+1,'Cantidad inicial'!I$2-Muertes!I$2+1))</f>
        <v/>
      </c>
      <c r="E9" t="e">
        <f t="shared" si="0"/>
        <v>#DIV/0!</v>
      </c>
    </row>
    <row r="10" spans="1:22" x14ac:dyDescent="0.25">
      <c r="B10" s="4" t="s">
        <v>7</v>
      </c>
      <c r="C10" s="7" t="str">
        <f>IF(Muertes!J$2="","",BETAINV(0.025,Muertes!J$2+1,'Cantidad inicial'!J$2-Muertes!J$2+1))</f>
        <v/>
      </c>
      <c r="D10" t="str">
        <f>IF(Muertes!J$2="","",BETAINV(0.975,Muertes!$J2+1,'Cantidad inicial'!J$2-Muertes!J$2+1))</f>
        <v/>
      </c>
      <c r="E10" t="e">
        <f t="shared" si="0"/>
        <v>#DIV/0!</v>
      </c>
    </row>
    <row r="11" spans="1:22" x14ac:dyDescent="0.25">
      <c r="B11" s="3" t="s">
        <v>9</v>
      </c>
      <c r="C11" s="8">
        <f>MIN(C3:C10)</f>
        <v>0</v>
      </c>
      <c r="D11" s="8">
        <f>MAX(D3:D10)</f>
        <v>0</v>
      </c>
    </row>
    <row r="12" spans="1:22" x14ac:dyDescent="0.25">
      <c r="B12" s="3" t="s">
        <v>10</v>
      </c>
      <c r="C12" s="8">
        <f>MAX(C3:C10)</f>
        <v>0</v>
      </c>
      <c r="D12" s="8">
        <f>MIN(D3:D10)</f>
        <v>0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Cantidad inicial</vt:lpstr>
      <vt:lpstr>Muertes</vt:lpstr>
      <vt:lpstr>Estadisticas descriptivas</vt:lpstr>
      <vt:lpstr>Porcentaje</vt:lpstr>
      <vt:lpstr>Intervalos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2018-12-04T04:30:16Z</dcterms:modified>
</cp:coreProperties>
</file>