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3" activeTab="4"/>
  </bookViews>
  <sheets>
    <sheet name="cantidad inicial pollos" sheetId="2" r:id="rId1"/>
    <sheet name="cantidad pollos muertos" sheetId="3" r:id="rId2"/>
    <sheet name="Estadisticas Descriptivas" sheetId="14" r:id="rId3"/>
    <sheet name="porcentaje de mortalidad" sheetId="1" r:id="rId4"/>
    <sheet name="Intervalos de credibilidad" sheetId="5" r:id="rId5"/>
    <sheet name="Intervalos finales " sheetId="12" r:id="rId6"/>
    <sheet name="Grupos Porcentaje" sheetId="1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5" l="1"/>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C41" i="12" l="1"/>
  <c r="F41" i="12"/>
  <c r="C29" i="12"/>
  <c r="F29" i="12"/>
  <c r="C26" i="12"/>
  <c r="F26" i="12"/>
  <c r="C23" i="12"/>
  <c r="F23" i="12"/>
  <c r="F20" i="12"/>
  <c r="C20" i="12"/>
  <c r="C17" i="12"/>
  <c r="F17" i="12"/>
  <c r="F14" i="12"/>
  <c r="C14" i="12"/>
  <c r="F10" i="12"/>
  <c r="C10" i="12"/>
  <c r="F7" i="12"/>
  <c r="C7" i="12"/>
  <c r="F8" i="12"/>
  <c r="C8" i="12"/>
  <c r="F5" i="12"/>
  <c r="C5" i="12"/>
  <c r="F47" i="12"/>
  <c r="C47" i="12"/>
  <c r="D49" i="12"/>
  <c r="E49" i="12"/>
  <c r="E34" i="12"/>
  <c r="D34" i="12"/>
  <c r="D31" i="12"/>
  <c r="E31" i="12"/>
  <c r="C32" i="12"/>
  <c r="F32" i="12"/>
  <c r="E40" i="12"/>
  <c r="D40" i="12"/>
  <c r="D25" i="12"/>
  <c r="E25" i="12"/>
  <c r="H25" i="12" s="1"/>
  <c r="E19" i="12"/>
  <c r="D19" i="12"/>
  <c r="E16" i="12"/>
  <c r="D16" i="12"/>
  <c r="C49" i="12"/>
  <c r="G49" i="12" s="1"/>
  <c r="F49" i="12"/>
  <c r="F46" i="12"/>
  <c r="C46" i="12"/>
  <c r="F43" i="12"/>
  <c r="C43" i="12"/>
  <c r="F40" i="12"/>
  <c r="C40" i="12"/>
  <c r="G40" i="12" s="1"/>
  <c r="F37" i="12"/>
  <c r="C37" i="12"/>
  <c r="C34" i="12"/>
  <c r="F34" i="12"/>
  <c r="C28" i="12"/>
  <c r="F28" i="12"/>
  <c r="F25" i="12"/>
  <c r="C25" i="12"/>
  <c r="G25" i="12" s="1"/>
  <c r="C22" i="12"/>
  <c r="F22" i="12"/>
  <c r="C19" i="12"/>
  <c r="G19" i="12" s="1"/>
  <c r="F19" i="12"/>
  <c r="F16" i="12"/>
  <c r="C16" i="12"/>
  <c r="F13" i="12"/>
  <c r="C13" i="12"/>
  <c r="F9" i="12"/>
  <c r="C9" i="12"/>
  <c r="C6" i="12"/>
  <c r="F6" i="12"/>
  <c r="F31" i="12"/>
  <c r="C31" i="12"/>
  <c r="G31" i="12" s="1"/>
  <c r="F4" i="12"/>
  <c r="C4" i="12"/>
  <c r="C44" i="12"/>
  <c r="F44" i="12"/>
  <c r="E46" i="12"/>
  <c r="H46" i="12" s="1"/>
  <c r="D46" i="12"/>
  <c r="E28" i="12"/>
  <c r="D28" i="12"/>
  <c r="D6" i="12"/>
  <c r="E6" i="12"/>
  <c r="H6" i="12" s="1"/>
  <c r="D45" i="12"/>
  <c r="E45" i="12"/>
  <c r="E39" i="12"/>
  <c r="D39" i="12"/>
  <c r="E30" i="12"/>
  <c r="D30" i="12"/>
  <c r="E24" i="12"/>
  <c r="D24" i="12"/>
  <c r="D21" i="12"/>
  <c r="E21" i="12"/>
  <c r="D15" i="12"/>
  <c r="E15" i="12"/>
  <c r="C3" i="12"/>
  <c r="F3" i="12"/>
  <c r="E36" i="12"/>
  <c r="D36" i="12"/>
  <c r="C38" i="12"/>
  <c r="F38" i="12"/>
  <c r="D43" i="12"/>
  <c r="E43" i="12"/>
  <c r="H43" i="12" s="1"/>
  <c r="E9" i="12"/>
  <c r="H9" i="12" s="1"/>
  <c r="D9" i="12"/>
  <c r="E4" i="12"/>
  <c r="H4" i="12" s="1"/>
  <c r="D4" i="12"/>
  <c r="E42" i="12"/>
  <c r="D42" i="12"/>
  <c r="E33" i="12"/>
  <c r="D33" i="12"/>
  <c r="E27" i="12"/>
  <c r="D27" i="12"/>
  <c r="E18" i="12"/>
  <c r="H18" i="12" s="1"/>
  <c r="D18" i="12"/>
  <c r="E12" i="12"/>
  <c r="D12" i="12"/>
  <c r="F48" i="12"/>
  <c r="C48" i="12"/>
  <c r="C45" i="12"/>
  <c r="G45" i="12" s="1"/>
  <c r="F45" i="12"/>
  <c r="F42" i="12"/>
  <c r="C42" i="12"/>
  <c r="G42" i="12" s="1"/>
  <c r="F39" i="12"/>
  <c r="C39" i="12"/>
  <c r="F33" i="12"/>
  <c r="C33" i="12"/>
  <c r="F30" i="12"/>
  <c r="C30" i="12"/>
  <c r="G30" i="12" s="1"/>
  <c r="F27" i="12"/>
  <c r="C27" i="12"/>
  <c r="G27" i="12" s="1"/>
  <c r="F24" i="12"/>
  <c r="C24" i="12"/>
  <c r="C21" i="12"/>
  <c r="G21" i="12" s="1"/>
  <c r="F21" i="12"/>
  <c r="F18" i="12"/>
  <c r="C18" i="12"/>
  <c r="C15" i="12"/>
  <c r="G15" i="12" s="1"/>
  <c r="F15" i="12"/>
  <c r="C12" i="12"/>
  <c r="F12" i="12"/>
  <c r="D11" i="12"/>
  <c r="E11" i="12"/>
  <c r="D3" i="12"/>
  <c r="E3" i="12"/>
  <c r="H3" i="12" s="1"/>
  <c r="F36" i="12"/>
  <c r="C36" i="12"/>
  <c r="G36" i="12" s="1"/>
  <c r="F50" i="12"/>
  <c r="C50" i="12"/>
  <c r="C35" i="12"/>
  <c r="F35" i="12"/>
  <c r="D37" i="12"/>
  <c r="E37" i="12"/>
  <c r="H37" i="12" s="1"/>
  <c r="D22" i="12"/>
  <c r="E22" i="12"/>
  <c r="H22" i="12" s="1"/>
  <c r="E13" i="12"/>
  <c r="D13" i="12"/>
  <c r="E48" i="12"/>
  <c r="H48" i="12" s="1"/>
  <c r="D48" i="12"/>
  <c r="E50" i="12"/>
  <c r="H50" i="12" s="1"/>
  <c r="D50" i="12"/>
  <c r="E47" i="12"/>
  <c r="H47" i="12" s="1"/>
  <c r="D47" i="12"/>
  <c r="D44" i="12"/>
  <c r="E44" i="12"/>
  <c r="H44" i="12" s="1"/>
  <c r="D41" i="12"/>
  <c r="E41" i="12"/>
  <c r="H41" i="12" s="1"/>
  <c r="D38" i="12"/>
  <c r="E38" i="12"/>
  <c r="H38" i="12" s="1"/>
  <c r="D35" i="12"/>
  <c r="E35" i="12"/>
  <c r="H35" i="12" s="1"/>
  <c r="D32" i="12"/>
  <c r="E32" i="12"/>
  <c r="D29" i="12"/>
  <c r="E29" i="12"/>
  <c r="H29" i="12" s="1"/>
  <c r="D26" i="12"/>
  <c r="E26" i="12"/>
  <c r="H26" i="12" s="1"/>
  <c r="D23" i="12"/>
  <c r="E23" i="12"/>
  <c r="H23" i="12" s="1"/>
  <c r="E20" i="12"/>
  <c r="H20" i="12" s="1"/>
  <c r="D20" i="12"/>
  <c r="E17" i="12"/>
  <c r="D17" i="12"/>
  <c r="E14" i="12"/>
  <c r="H14" i="12" s="1"/>
  <c r="D14" i="12"/>
  <c r="C11" i="12"/>
  <c r="G11" i="12" s="1"/>
  <c r="F11" i="12"/>
  <c r="E10" i="12"/>
  <c r="D10" i="12"/>
  <c r="D7" i="12"/>
  <c r="E7" i="12"/>
  <c r="H7" i="12" s="1"/>
  <c r="E8" i="12"/>
  <c r="D8" i="12"/>
  <c r="E5" i="12"/>
  <c r="H5" i="12" s="1"/>
  <c r="D5" i="12"/>
  <c r="AB28" i="1"/>
  <c r="AB37" i="1"/>
  <c r="AB40" i="1"/>
  <c r="D53" i="1"/>
  <c r="F53" i="1"/>
  <c r="J53" i="1"/>
  <c r="L53" i="1"/>
  <c r="P53" i="1"/>
  <c r="R53" i="1"/>
  <c r="V53" i="1"/>
  <c r="X53" i="1"/>
  <c r="H17" i="12" l="1"/>
  <c r="H32" i="12"/>
  <c r="G24" i="12"/>
  <c r="H31" i="12"/>
  <c r="G7" i="12"/>
  <c r="G4" i="12"/>
  <c r="G35" i="12"/>
  <c r="H8" i="12"/>
  <c r="H10" i="12"/>
  <c r="H13" i="12"/>
  <c r="H42" i="12"/>
  <c r="G47" i="12"/>
  <c r="G12" i="12"/>
  <c r="H12" i="12"/>
  <c r="H33" i="12"/>
  <c r="H36" i="12"/>
  <c r="H39" i="12"/>
  <c r="H28" i="12"/>
  <c r="G28" i="12"/>
  <c r="G17" i="12"/>
  <c r="G26" i="12"/>
  <c r="G33" i="12"/>
  <c r="H45" i="12"/>
  <c r="G13" i="12"/>
  <c r="G43" i="12"/>
  <c r="G5" i="12"/>
  <c r="G10" i="12"/>
  <c r="G20" i="12"/>
  <c r="G3" i="12"/>
  <c r="H24" i="12"/>
  <c r="G22" i="12"/>
  <c r="G34" i="12"/>
  <c r="H16" i="12"/>
  <c r="H40" i="12"/>
  <c r="H34" i="12"/>
  <c r="G29" i="12"/>
  <c r="G9" i="12"/>
  <c r="G50" i="12"/>
  <c r="H11" i="12"/>
  <c r="G18" i="12"/>
  <c r="G39" i="12"/>
  <c r="G48" i="12"/>
  <c r="H15" i="12"/>
  <c r="G16" i="12"/>
  <c r="G37" i="12"/>
  <c r="G46" i="12"/>
  <c r="H49" i="12"/>
  <c r="G8" i="12"/>
  <c r="G14" i="12"/>
  <c r="H21" i="12"/>
  <c r="H27" i="12"/>
  <c r="G38" i="12"/>
  <c r="H30" i="12"/>
  <c r="G44" i="12"/>
  <c r="G6" i="12"/>
  <c r="H19" i="12"/>
  <c r="G32" i="12"/>
  <c r="G23" i="12"/>
  <c r="G41" i="12"/>
  <c r="AB7" i="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<sst xmlns="http://schemas.openxmlformats.org/spreadsheetml/2006/main" count="586" uniqueCount="98">
  <si>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</si>
  <si>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</si>
  <si>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</si>
  <si>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</si>
  <si>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</si>
  <si>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</si>
  <si>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</si>
  <si>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</si>
  <si>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</si>
  <si>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</si>
  <si>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</si>
  <si>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</si>
  <si>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</si>
  <si>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</si>
  <si>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</si>
  <si>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</si>
  <si>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</si>
  <si>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</si>
  <si>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</si>
  <si>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</si>
  <si>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</si>
  <si>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</si>
  <si>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</si>
  <si>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</si>
  <si>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</si>
  <si>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</si>
  <si>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</si>
  <si>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</si>
  <si>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</si>
  <si>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</si>
  <si>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</si>
  <si>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</si>
  <si>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</si>
  <si>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</si>
  <si>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</si>
  <si>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</si>
  <si>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</si>
  <si>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</si>
  <si>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</si>
  <si>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</si>
  <si>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</si>
  <si>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</si>
  <si>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</si>
  <si>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</si>
  <si>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</si>
  <si>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</si>
  <si>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</si>
  <si>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</si>
  <si>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</si>
  <si>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</si>
  <si>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</si>
  <si>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</si>
  <si>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</si>
  <si>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</si>
  <si>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</si>
  <si>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</si>
  <si>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</si>
  <si>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</si>
  <si>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</si>
  <si>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</si>
  <si>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</si>
  <si>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</si>
  <si>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</si>
  <si>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</si>
  <si>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</si>
  <si>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</si>
  <si>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</si>
  <si>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</si>
  <si>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</si>
  <si>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</si>
  <si>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</si>
  <si>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</si>
  <si>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</si>
  <si>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</si>
  <si>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</si>
  <si>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</si>
  <si>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Total Pollos Recibidos</t>
  </si>
  <si>
    <t>Total pollos muertos</t>
  </si>
  <si>
    <t>flexible</t>
  </si>
  <si>
    <t xml:space="preserve">exigente </t>
  </si>
  <si>
    <t>PROBABILIDAD</t>
  </si>
  <si>
    <t>CONTEO EXITOS</t>
  </si>
  <si>
    <t>CONTEO DATOS</t>
  </si>
  <si>
    <t>PROMEDIO</t>
  </si>
  <si>
    <t>PROPORCIÓN</t>
  </si>
  <si>
    <t>PARÁMETRO</t>
  </si>
  <si>
    <t>Total pollos recibidos</t>
  </si>
  <si>
    <t>MINIMO</t>
  </si>
  <si>
    <t>MEDIA</t>
  </si>
  <si>
    <t>MÁXIMO</t>
  </si>
  <si>
    <t>DESVIACIÓN ESTANDAR</t>
  </si>
  <si>
    <t>SUMA</t>
  </si>
  <si>
    <t>CUENTA</t>
  </si>
  <si>
    <t>DESCRIPTIVAS CANTIDAD INICIAL DE POLLOS POR CICLO</t>
  </si>
  <si>
    <t>DESCRIPTIVAS CANTIDAD DE POLLOS MUERTOS POR CICLO</t>
  </si>
  <si>
    <t>CREDIBILIDAD</t>
  </si>
  <si>
    <t>#NA</t>
  </si>
  <si>
    <t>Marca de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</si>
</sst>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4">
    <dxf>
      <fill>
        <patternFill>
          <bgColor theme="5" tint="0.39994506668294322"/>
        </patternFill>
      </fill>
    </dxf>
    <dxf>
      <fill>
        <patternFill>
          <bgColor theme="5" tint="0.39994506668294322"/>
        </patternFill>
      </fill>
    </dxf>
    <dxf>
      <fill>
        <patternFill>
          <bgColor theme="5" tint="0.39994506668294322"/>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COMPLETO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8E97-4B9C-8457-AF50F5927697}"/>
            </c:ext>
          </c:extLst>
        </c:ser>
        <c:ser>
          <c:idx val="1"/>
          <c:order val="1"/>
          <c:tx>
            <c:strRef>
              <c:f>'Grupos Porcentaje'!$B$3</c:f>
              <c:strCache>
                <c:ptCount val="1"/>
                <c:pt idx="0">
                  <c:v>ANA LUCIA MINA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Porcentaje'!$C$3:$X$3</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1-8E97-4B9C-8457-AF50F5927697}"/>
            </c:ext>
          </c:extLst>
        </c:ser>
        <c:ser>
          <c:idx val="2"/>
          <c:order val="2"/>
          <c:tx>
            <c:strRef>
              <c:f>'Grupos Porcentaje'!$B$4</c:f>
              <c:strCache>
                <c:ptCount val="1"/>
                <c:pt idx="0">
                  <c:v>ARMANDO GOMEZ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Porcentaje'!$C$4:$X$4</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2-8E97-4B9C-8457-AF50F5927697}"/>
            </c:ext>
          </c:extLst>
        </c:ser>
        <c:ser>
          <c:idx val="3"/>
          <c:order val="3"/>
          <c:tx>
            <c:strRef>
              <c:f>'Grupos Porcentaje'!$B$5</c:f>
              <c:strCache>
                <c:ptCount val="1"/>
                <c:pt idx="0">
                  <c:v>CARMELO MOSQUERA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Porcentaje'!$C$5:$X$5</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3-8E97-4B9C-8457-AF50F5927697}"/>
            </c:ext>
          </c:extLst>
        </c:ser>
        <c:ser>
          <c:idx val="4"/>
          <c:order val="4"/>
          <c:tx>
            <c:strRef>
              <c:f>'Grupos Porcentaje'!$B$6</c:f>
              <c:strCache>
                <c:ptCount val="1"/>
                <c:pt idx="0">
                  <c:v>CIBARY LUCUMY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Porcentaje'!$C$6:$X$6</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4-8E97-4B9C-8457-AF50F5927697}"/>
            </c:ext>
          </c:extLst>
        </c:ser>
        <c:ser>
          <c:idx val="5"/>
          <c:order val="5"/>
          <c:tx>
            <c:strRef>
              <c:f>'Grupos Porcentaje'!$B$7</c:f>
              <c:strCache>
                <c:ptCount val="1"/>
                <c:pt idx="0">
                  <c:v>ELSA MEZU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Porcentaje'!$C$7:$X$7</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5-8E97-4B9C-8457-AF50F5927697}"/>
            </c:ext>
          </c:extLst>
        </c:ser>
        <c:ser>
          <c:idx val="6"/>
          <c:order val="6"/>
          <c:tx>
            <c:strRef>
              <c:f>'Grupos Porcentaje'!$B$8</c:f>
              <c:strCache>
                <c:ptCount val="1"/>
                <c:pt idx="0">
                  <c:v>ESCUELA VERDE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Porcentaje'!$C$8:$X$8</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6-8E97-4B9C-8457-AF50F5927697}"/>
            </c:ext>
          </c:extLst>
        </c:ser>
        <c:ser>
          <c:idx val="7"/>
          <c:order val="7"/>
          <c:tx>
            <c:strRef>
              <c:f>'Grupos Porcentaje'!$B$9</c:f>
              <c:strCache>
                <c:ptCount val="1"/>
                <c:pt idx="0">
                  <c:v>GIOVANI ROCHA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Porcentaje'!$C$9:$X$9</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7-8E97-4B9C-8457-AF50F5927697}"/>
            </c:ext>
          </c:extLst>
        </c:ser>
        <c:ser>
          <c:idx val="8"/>
          <c:order val="8"/>
          <c:tx>
            <c:strRef>
              <c:f>'Grupos Porcentaje'!$B$10</c:f>
              <c:strCache>
                <c:ptCount val="1"/>
                <c:pt idx="0">
                  <c:v>HECTOR FABIO MORENO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Porcentaje'!$C$10:$X$10</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8-8E97-4B9C-8457-AF50F5927697}"/>
            </c:ext>
          </c:extLst>
        </c:ser>
        <c:ser>
          <c:idx val="9"/>
          <c:order val="9"/>
          <c:tx>
            <c:strRef>
              <c:f>'Grupos Porcentaje'!$B$11</c:f>
              <c:strCache>
                <c:ptCount val="1"/>
                <c:pt idx="0">
                  <c:v>IDALIA NAZARITH</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Porcentaje'!$C$11:$X$11</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09-8E97-4B9C-8457-AF50F5927697}"/>
            </c:ext>
          </c:extLst>
        </c:ser>
        <c:ser>
          <c:idx val="10"/>
          <c:order val="10"/>
          <c:tx>
            <c:strRef>
              <c:f>'Grupos Porcentaje'!$B$12</c:f>
              <c:strCache>
                <c:ptCount val="1"/>
                <c:pt idx="0">
                  <c:v>JOSE HARVI BASAN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Porcentaje'!$C$12:$X$12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0A-8E97-4B9C-8457-AF50F5927697}"/>
            </c:ext>
          </c:extLst>
        </c:ser>
        <c:ser>
          <c:idx val="11"/>
          <c:order val="11"/>
          <c:tx>
            <c:strRef>
              <c:f>'Grupos Porcentaje'!$B$13</c:f>
              <c:strCache>
                <c:ptCount val="1"/>
                <c:pt idx="0">
                  <c:v>LEYDI HELENA BALANTA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Porcentaje'!$C$13:$X$13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0B-8E97-4B9C-8457-AF50F5927697}"/>
            </c:ext>
          </c:extLst>
        </c:ser>
        <c:ser>
          <c:idx val="12"/>
          <c:order val="12"/>
          <c:tx>
            <c:strRef>
              <c:f>'Grupos Porcentaje'!$B$14</c:f>
              <c:strCache>
                <c:ptCount val="1"/>
                <c:pt idx="0">
                  <c:v>LUEINER ADIELA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Porcentaje'!$C$14:$X$14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0C-8E97-4B9C-8457-AF50F5927697}"/>
            </c:ext>
          </c:extLst>
        </c:ser>
        <c:ser>
          <c:idx val="13"/>
          <c:order val="13"/>
          <c:tx>
            <c:strRef>
              <c:f>'Grupos Porcentaje'!$B$15</c:f>
              <c:strCache>
                <c:ptCount val="1"/>
                <c:pt idx="0">
                  <c:v>LUIS HERNAN BRAND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Porcentaje'!$C$15:$X$15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0D-8E97-4B9C-8457-AF50F5927697}"/>
            </c:ext>
          </c:extLst>
        </c:ser>
        <c:ser>
          <c:idx val="14"/>
          <c:order val="14"/>
          <c:tx>
            <c:strRef>
              <c:f>'Grupos Porcentaje'!$B$16</c:f>
              <c:strCache>
                <c:ptCount val="1"/>
                <c:pt idx="0">
                  <c:v>LUIS OBEIMAR MINA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Porcentaje'!$C$16:$X$16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0E-8E97-4B9C-8457-AF50F5927697}"/>
            </c:ext>
          </c:extLst>
        </c:ser>
        <c:ser>
          <c:idx val="15"/>
          <c:order val="15"/>
          <c:tx>
            <c:strRef>
              <c:f>'Grupos Porcentaje'!$B$17</c:f>
              <c:strCache>
                <c:ptCount val="1"/>
                <c:pt idx="0">
                  <c:v>LUZ DARY MINA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Porcentaje'!$C$17:$X$17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0F-8E97-4B9C-8457-AF50F5927697}"/>
            </c:ext>
          </c:extLst>
        </c:ser>
        <c:ser>
          <c:idx val="16"/>
          <c:order val="16"/>
          <c:tx>
            <c:strRef>
              <c:f>'Grupos Porcentaje'!$B$18</c:f>
              <c:strCache>
                <c:ptCount val="1"/>
                <c:pt idx="0">
                  <c:v>LUZ DARY NIETO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Porcentaje'!$C$18:$X$18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0-8E97-4B9C-8457-AF50F5927697}"/>
            </c:ext>
          </c:extLst>
        </c:ser>
        <c:ser>
          <c:idx val="17"/>
          <c:order val="17"/>
          <c:tx>
            <c:strRef>
              <c:f>'Grupos Porcentaje'!$B$19</c:f>
              <c:strCache>
                <c:ptCount val="1"/>
                <c:pt idx="0">
                  <c:v>LUZ DARY ORTIZ</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Porcentaje'!$C$19:$X$19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1-8E97-4B9C-8457-AF50F5927697}"/>
            </c:ext>
          </c:extLst>
        </c:ser>
        <c:ser>
          <c:idx val="18"/>
          <c:order val="18"/>
          <c:tx>
            <c:strRef>
              <c:f>'Grupos Porcentaje'!$B$20</c:f>
              <c:strCache>
                <c:ptCount val="1"/>
                <c:pt idx="0">
                  <c:v>MANAEM LUCUMI</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Porcentaje'!$C$20:$X$20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2-8E97-4B9C-8457-AF50F5927697}"/>
            </c:ext>
          </c:extLst>
        </c:ser>
        <c:ser>
          <c:idx val="19"/>
          <c:order val="19"/>
          <c:tx>
            <c:strRef>
              <c:f>'Grupos Porcentaje'!$B$21</c:f>
              <c:strCache>
                <c:ptCount val="1"/>
                <c:pt idx="0">
                  <c:v>MANUEL CHATE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Porcentaje'!$C$21:$X$21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3-8E97-4B9C-8457-AF50F5927697}"/>
            </c:ext>
          </c:extLst>
        </c:ser>
        <c:ser>
          <c:idx val="20"/>
          <c:order val="20"/>
          <c:tx>
            <c:strRef>
              <c:f>'Grupos Porcentaje'!$B$22</c:f>
              <c:strCache>
                <c:ptCount val="1"/>
                <c:pt idx="0">
                  <c:v>MARIA ANGELA TUQUERREZ</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Porcentaje'!$C$22:$X$22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4-8E97-4B9C-8457-AF50F5927697}"/>
            </c:ext>
          </c:extLst>
        </c:ser>
        <c:ser>
          <c:idx val="21"/>
          <c:order val="21"/>
          <c:tx>
            <c:strRef>
              <c:f>'Grupos Porcentaje'!$B$23</c:f>
              <c:strCache>
                <c:ptCount val="1"/>
                <c:pt idx="0">
                  <c:v>MARIA BRISEIDA VIDAL</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Porcentaje'!$C$23:$X$23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5-8E97-4B9C-8457-AF50F5927697}"/>
            </c:ext>
          </c:extLst>
        </c:ser>
        <c:ser>
          <c:idx val="22"/>
          <c:order val="22"/>
          <c:tx>
            <c:strRef>
              <c:f>'Grupos Porcentaje'!$B$24</c:f>
              <c:strCache>
                <c:ptCount val="1"/>
                <c:pt idx="0">
                  <c:v>MARIA HELENA ESCOBAR y RODRIGO MEJIA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Porcentaje'!$C$24:$X$24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16-8E97-4B9C-8457-AF50F5927697}"/>
            </c:ext>
          </c:extLst>
        </c:ser>
        <c:ser>
          <c:idx val="23"/>
          <c:order val="23"/>
          <c:tx>
            <c:strRef>
              <c:f>'Grupos Porcentaje'!$B$25</c:f>
              <c:strCache>
                <c:ptCount val="1"/>
                <c:pt idx="0">
                  <c:v>MARIA INES LUCUMI</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Porcentaje'!$C$25:$X$25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17-8E97-4B9C-8457-AF50F5927697}"/>
            </c:ext>
          </c:extLst>
        </c:ser>
        <c:ser>
          <c:idx val="24"/>
          <c:order val="24"/>
          <c:tx>
            <c:strRef>
              <c:f>'Grupos Porcentaje'!$B$26</c:f>
              <c:strCache>
                <c:ptCount val="1"/>
                <c:pt idx="0">
                  <c:v>MARIA JANETH CHICUE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Porcentaje'!$C$26:$X$26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18-8E97-4B9C-8457-AF50F5927697}"/>
            </c:ext>
          </c:extLst>
        </c:ser>
        <c:ser>
          <c:idx val="25"/>
          <c:order val="25"/>
          <c:tx>
            <c:strRef>
              <c:f>'Grupos Porcentaje'!$B$27</c:f>
              <c:strCache>
                <c:ptCount val="1"/>
                <c:pt idx="0">
                  <c:v>MARISELA VALENCIA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Porcentaje'!$C$27:$X$27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19-8E97-4B9C-8457-AF50F5927697}"/>
            </c:ext>
          </c:extLst>
        </c:ser>
        <c:ser>
          <c:idx val="26"/>
          <c:order val="26"/>
          <c:tx>
            <c:strRef>
              <c:f>'Grupos Porcentaje'!$B$28</c:f>
              <c:strCache>
                <c:ptCount val="1"/>
                <c:pt idx="0">
                  <c:v>NORA MELVY MEJIA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Porcentaje'!$C$28:$X$28</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1A-8E97-4B9C-8457-AF50F5927697}"/>
            </c:ext>
          </c:extLst>
        </c:ser>
        <c:ser>
          <c:idx val="27"/>
          <c:order val="27"/>
          <c:tx>
            <c:strRef>
              <c:f>'Grupos Porcentaje'!$B$29</c:f>
              <c:strCache>
                <c:ptCount val="1"/>
                <c:pt idx="0">
                  <c:v>NORFY VELASCO</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Porcentaje'!$C$29:$X$29</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1B-8E97-4B9C-8457-AF50F5927697}"/>
            </c:ext>
          </c:extLst>
        </c:ser>
        <c:ser>
          <c:idx val="28"/>
          <c:order val="28"/>
          <c:tx>
            <c:strRef>
              <c:f>'Grupos Porcentaje'!$B$30</c:f>
              <c:strCache>
                <c:ptCount val="1"/>
                <c:pt idx="0">
                  <c:v>NUBIA USSA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Porcentaje'!$C$30:$X$30</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1C-8E97-4B9C-8457-AF50F5927697}"/>
            </c:ext>
          </c:extLst>
        </c:ser>
        <c:ser>
          <c:idx val="29"/>
          <c:order val="29"/>
          <c:tx>
            <c:strRef>
              <c:f>'Grupos Porcentaje'!$B$31</c:f>
              <c:strCache>
                <c:ptCount val="1"/>
                <c:pt idx="0">
                  <c:v>PEDRO JULIAN SALINAS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Porcentaje'!$C$31:$X$31</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1D-8E97-4B9C-8457-AF50F5927697}"/>
            </c:ext>
          </c:extLst>
        </c:ser>
        <c:ser>
          <c:idx val="30"/>
          <c:order val="30"/>
          <c:tx>
            <c:strRef>
              <c:f>'Grupos Porcentaje'!$B$32</c:f>
              <c:strCache>
                <c:ptCount val="1"/>
                <c:pt idx="0">
                  <c:v>RAMIRO MORENO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Porcentaje'!$C$32:$X$32</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1E-8E97-4B9C-8457-AF50F5927697}"/>
            </c:ext>
          </c:extLst>
        </c:ser>
        <c:ser>
          <c:idx val="31"/>
          <c:order val="31"/>
          <c:tx>
            <c:strRef>
              <c:f>'Grupos Porcentaje'!$B$33</c:f>
              <c:strCache>
                <c:ptCount val="1"/>
                <c:pt idx="0">
                  <c:v>RIGOBERTO LUCUMI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Porcentaje'!$C$33:$X$33</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1F-8E97-4B9C-8457-AF50F5927697}"/>
            </c:ext>
          </c:extLst>
        </c:ser>
        <c:ser>
          <c:idx val="32"/>
          <c:order val="32"/>
          <c:tx>
            <c:strRef>
              <c:f>'Grupos Porcentaje'!$B$34</c:f>
              <c:strCache>
                <c:ptCount val="1"/>
                <c:pt idx="0">
                  <c:v>RONALD TRUJILLO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Porcentaje'!$C$34:$X$34</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0-8E97-4B9C-8457-AF50F5927697}"/>
            </c:ext>
          </c:extLst>
        </c:ser>
        <c:ser>
          <c:idx val="33"/>
          <c:order val="33"/>
          <c:tx>
            <c:strRef>
              <c:f>'Grupos Porcentaje'!$B$35</c:f>
              <c:strCache>
                <c:ptCount val="1"/>
                <c:pt idx="0">
                  <c:v>RUFINA MANCILLA</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Porcentaje'!$C$35:$X$35</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1-8E97-4B9C-8457-AF50F5927697}"/>
            </c:ext>
          </c:extLst>
        </c:ser>
        <c:ser>
          <c:idx val="34"/>
          <c:order val="34"/>
          <c:tx>
            <c:strRef>
              <c:f>'Grupos Porcentaje'!$B$36</c:f>
              <c:strCache>
                <c:ptCount val="1"/>
                <c:pt idx="0">
                  <c:v>SORAIDA ESCOBAR</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Porcentaje'!$C$36:$X$36</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2-8E97-4B9C-8457-AF50F5927697}"/>
            </c:ext>
          </c:extLst>
        </c:ser>
        <c:dLbls>
          <c:showLegendKey val="0"/>
          <c:showVal val="0"/>
          <c:showCatName val="0"/>
          <c:showSerName val="0"/>
          <c:showPercent val="0"/>
          <c:showBubbleSize val="0"/>
        </c:dLbls>
        <c:marker val="1"/>
        <c:smooth val="0"/>
        <c:axId val="557856408"/>
        <c:axId val="557858048"/>
      </c:lineChart>
      <c:catAx>
        <c:axId val="55785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8048"/>
        <c:crosses val="autoZero"/>
        <c:auto val="1"/>
        <c:lblAlgn val="ctr"/>
        <c:lblOffset val="100"/>
        <c:noMultiLvlLbl val="0"/>
      </c:catAx>
      <c:valAx>
        <c:axId val="5578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6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21</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Porcentaje'!$B$37</c:f>
              <c:strCache>
                <c:ptCount val="1"/>
                <c:pt idx="0">
                  <c:v>ALDEMAR TRUJILLO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Porcentaje'!$C$37:$X$37</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0-42BF-407E-A680-367DF13027E9}"/>
            </c:ext>
          </c:extLst>
        </c:ser>
        <c:ser>
          <c:idx val="1"/>
          <c:order val="1"/>
          <c:tx>
            <c:strRef>
              <c:f>'Grupos Porcentaje'!$B$38</c:f>
              <c:strCache>
                <c:ptCount val="1"/>
                <c:pt idx="0">
                  <c:v>FUNDESIA CASA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Porcentaje'!$C$38:$X$38</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1-42BF-407E-A680-367DF13027E9}"/>
            </c:ext>
          </c:extLst>
        </c:ser>
        <c:ser>
          <c:idx val="2"/>
          <c:order val="2"/>
          <c:tx>
            <c:strRef>
              <c:f>'Grupos Porcentaje'!$B$39</c:f>
              <c:strCache>
                <c:ptCount val="1"/>
                <c:pt idx="0">
                  <c:v>HECTOR FABIO CORREA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Porcentaje'!$C$39:$X$39</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2-42BF-407E-A680-367DF13027E9}"/>
            </c:ext>
          </c:extLst>
        </c:ser>
        <c:ser>
          <c:idx val="3"/>
          <c:order val="3"/>
          <c:tx>
            <c:strRef>
              <c:f>'Grupos Porcentaje'!$B$40</c:f>
              <c:strCache>
                <c:ptCount val="1"/>
                <c:pt idx="0">
                  <c:v>HERMES BELTRAN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Porcentaje'!$C$40:$X$40</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3-42BF-407E-A680-367DF13027E9}"/>
            </c:ext>
          </c:extLst>
        </c:ser>
        <c:ser>
          <c:idx val="4"/>
          <c:order val="4"/>
          <c:tx>
            <c:strRef>
              <c:f>'Grupos Porcentaje'!$B$41</c:f>
              <c:strCache>
                <c:ptCount val="1"/>
                <c:pt idx="0">
                  <c:v>HUBER VASQUEZ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Porcentaje'!$C$41:$X$41</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04-42BF-407E-A680-367DF13027E9}"/>
            </c:ext>
          </c:extLst>
        </c:ser>
        <c:ser>
          <c:idx val="5"/>
          <c:order val="5"/>
          <c:tx>
            <c:strRef>
              <c:f>'Grupos Porcentaje'!$B$42</c:f>
              <c:strCache>
                <c:ptCount val="1"/>
                <c:pt idx="0">
                  <c:v>ISMELDA BALANTA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Porcentaje'!$C$42:$X$42</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05-42BF-407E-A680-367DF13027E9}"/>
            </c:ext>
          </c:extLst>
        </c:ser>
        <c:ser>
          <c:idx val="6"/>
          <c:order val="6"/>
          <c:tx>
            <c:strRef>
              <c:f>'Grupos Porcentaje'!$B$43</c:f>
              <c:strCache>
                <c:ptCount val="1"/>
                <c:pt idx="0">
                  <c:v>JIMENA VILLEGAS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Porcentaje'!$C$43:$X$43</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06-42BF-407E-A680-367DF13027E9}"/>
            </c:ext>
          </c:extLst>
        </c:ser>
        <c:ser>
          <c:idx val="7"/>
          <c:order val="7"/>
          <c:tx>
            <c:strRef>
              <c:f>'Grupos Porcentaje'!$B$44</c:f>
              <c:strCache>
                <c:ptCount val="1"/>
                <c:pt idx="0">
                  <c:v>RUBIELA BALANTA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Porcentaje'!$C$44:$X$44</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07-42BF-407E-A680-367DF13027E9}"/>
            </c:ext>
          </c:extLst>
        </c:ser>
        <c:dLbls>
          <c:showLegendKey val="0"/>
          <c:showVal val="0"/>
          <c:showCatName val="0"/>
          <c:showSerName val="0"/>
          <c:showPercent val="0"/>
          <c:showBubbleSize val="0"/>
        </c:dLbls>
        <c:marker val="1"/>
        <c:smooth val="0"/>
        <c:axId val="562863736"/>
        <c:axId val="562860784"/>
      </c:lineChart>
      <c:catAx>
        <c:axId val="5628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0784"/>
        <c:crosses val="autoZero"/>
        <c:auto val="1"/>
        <c:lblAlgn val="ctr"/>
        <c:lblOffset val="100"/>
        <c:noMultiLvlLbl val="0"/>
      </c:catAx>
      <c:valAx>
        <c:axId val="5628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3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NELCY LUCUMI (19</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Porcentaje'!$B$45:$E$45</c:f>
              <c:strCache>
                <c:ptCount val="4"/>
                <c:pt idx="0">
                  <c:v>NELCY LUCUMI</c:v>
                </c:pt>
                <c:pt idx="1">
                  <c:v>#NA</c:v>
                </c:pt>
                <c:pt idx="2">
                  <c:v>#NA</c:v>
                </c:pt>
                <c:pt idx="3">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Porcentaje'!$F$1:$X$1</c:f>
              <c:strCache>
                <c:ptCount val="19"/>
                <c:pt idx="0">
                  <c:v>CICLO 53</c:v>
                </c:pt>
                <c:pt idx="1">
                  <c:v>CICLO 54</c:v>
                </c:pt>
                <c:pt idx="2">
                  <c:v>CICLO 58</c:v>
                </c:pt>
                <c:pt idx="3">
                  <c:v>CICLO 59</c:v>
                </c:pt>
                <c:pt idx="4">
                  <c:v>CICLO 60</c:v>
                </c:pt>
                <c:pt idx="5">
                  <c:v>CICLO 61</c:v>
                </c:pt>
                <c:pt idx="6">
                  <c:v>CICLO 62</c:v>
                </c:pt>
                <c:pt idx="7">
                  <c:v>CICLO 63</c:v>
                </c:pt>
                <c:pt idx="8">
                  <c:v>CICLO 64</c:v>
                </c:pt>
                <c:pt idx="9">
                  <c:v>CICLO 66</c:v>
                </c:pt>
                <c:pt idx="10">
                  <c:v>CICLO 67</c:v>
                </c:pt>
                <c:pt idx="11">
                  <c:v>CICLO 68</c:v>
                </c:pt>
                <c:pt idx="12">
                  <c:v>CICLO 70</c:v>
                </c:pt>
                <c:pt idx="13">
                  <c:v>CICLO 71</c:v>
                </c:pt>
                <c:pt idx="14">
                  <c:v>CICLO 72</c:v>
                </c:pt>
                <c:pt idx="15">
                  <c:v>CICLO 74</c:v>
                </c:pt>
                <c:pt idx="16">
                  <c:v>CICLO 75</c:v>
                </c:pt>
                <c:pt idx="17">
                  <c:v>CICLO 76</c:v>
                </c:pt>
                <c:pt idx="18">
                  <c:v>CICLO 77</c:v>
                </c:pt>
              </c:strCache>
            </c:strRef>
          </c:cat>
          <c:val>
            <c:numRef>
              <c:f>'Grupos Porcentaje'!$F$45:$X$45</c:f>
              <c:numCache>
                <c:formatCode>General</c:formatCode>
                <c:ptCount val="19"/>
                <c:pt idx="0">
                  <c:v>2.8599444353652557E-2</c:v>
                </c:pt>
                <c:pt idx="1">
                  <c:v>0.13398692810457516</c:v>
                </c:pt>
                <c:pt idx="2">
                  <c:v>4.4125372088951148E-2</c:v>
                </c:pt>
                <c:pt idx="3">
                  <c:v>4.4133099824868655E-2</c:v>
                </c:pt>
                <c:pt idx="4">
                  <c:v>4.3249868674487831E-2</c:v>
                </c:pt>
                <c:pt idx="5">
                  <c:v>1.8907563025210083E-2</c:v>
                </c:pt>
                <c:pt idx="6">
                  <c:v>1.9244734931009439E-2</c:v>
                </c:pt>
                <c:pt idx="7">
                  <c:v>6.2909090909090915E-2</c:v>
                </c:pt>
                <c:pt idx="8">
                  <c:v>2.4702998302847445E-2</c:v>
                </c:pt>
                <c:pt idx="9">
                  <c:v>1.699346405228758E-2</c:v>
                </c:pt>
                <c:pt idx="10">
                  <c:v>2.0588235294117647E-2</c:v>
                </c:pt>
                <c:pt idx="11">
                  <c:v>1.5686274509803921E-2</c:v>
                </c:pt>
                <c:pt idx="12">
                  <c:v>1.4177978883861237E-2</c:v>
                </c:pt>
                <c:pt idx="13">
                  <c:v>1.5987933634992457E-2</c:v>
                </c:pt>
                <c:pt idx="14">
                  <c:v>1.3876319758672699E-2</c:v>
                </c:pt>
                <c:pt idx="15">
                  <c:v>2.7777777777777776E-2</c:v>
                </c:pt>
                <c:pt idx="16">
                  <c:v>2.2829131652661063E-2</c:v>
                </c:pt>
                <c:pt idx="17">
                  <c:v>3.6231884057971016E-2</c:v>
                </c:pt>
                <c:pt idx="18">
                  <c:v>3.0264279624893437E-2</c:v>
                </c:pt>
              </c:numCache>
            </c:numRef>
          </c:val>
          <c:smooth val="0"/>
          <c:extLst>
            <c:ext xmlns:c16="http://schemas.microsoft.com/office/drawing/2014/chart" uri="{C3380CC4-5D6E-409C-BE32-E72D297353CC}">
              <c16:uniqueId val="{00000000-0BAF-4545-AC2F-A89D49AB854D}"/>
            </c:ext>
          </c:extLst>
        </c:ser>
        <c:dLbls>
          <c:showLegendKey val="0"/>
          <c:showVal val="0"/>
          <c:showCatName val="0"/>
          <c:showSerName val="0"/>
          <c:showPercent val="0"/>
          <c:showBubbleSize val="0"/>
        </c:dLbls>
        <c:marker val="1"/>
        <c:smooth val="0"/>
        <c:axId val="514412624"/>
        <c:axId val="514415904"/>
      </c:lineChart>
      <c:catAx>
        <c:axId val="5144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5904"/>
        <c:crosses val="autoZero"/>
        <c:auto val="1"/>
        <c:lblAlgn val="ctr"/>
        <c:lblOffset val="100"/>
        <c:noMultiLvlLbl val="0"/>
      </c:catAx>
      <c:valAx>
        <c:axId val="5144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ROSA E MINOTTA (18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Porcentaje'!$B$46</c:f>
              <c:strCache>
                <c:ptCount val="1"/>
                <c:pt idx="0">
                  <c:v>ROSA E MINOTTA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00-8BFD-4FCF-8EF2-CA7BF67C5CE4}"/>
            </c:ext>
          </c:extLst>
        </c:ser>
        <c:dLbls>
          <c:showLegendKey val="0"/>
          <c:showVal val="0"/>
          <c:showCatName val="0"/>
          <c:showSerName val="0"/>
          <c:showPercent val="0"/>
          <c:showBubbleSize val="0"/>
        </c:dLbls>
        <c:marker val="1"/>
        <c:smooth val="0"/>
        <c:axId val="514416560"/>
        <c:axId val="514417872"/>
      </c:lineChart>
      <c:catAx>
        <c:axId val="514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7872"/>
        <c:crosses val="autoZero"/>
        <c:auto val="1"/>
        <c:lblAlgn val="ctr"/>
        <c:lblOffset val="100"/>
        <c:noMultiLvlLbl val="0"/>
      </c:catAx>
      <c:valAx>
        <c:axId val="5144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6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13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Porcentaje'!$B$47</c:f>
              <c:strCache>
                <c:ptCount val="1"/>
                <c:pt idx="0">
                  <c:v>FABIOLA USURIAGA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Porcentaje'!$C$47:$X$47</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0-7F50-4F1E-95C7-FEA9C85D7E3B}"/>
            </c:ext>
          </c:extLst>
        </c:ser>
        <c:ser>
          <c:idx val="1"/>
          <c:order val="1"/>
          <c:tx>
            <c:strRef>
              <c:f>'Grupos Porcentaje'!$B$48</c:f>
              <c:strCache>
                <c:ptCount val="1"/>
                <c:pt idx="0">
                  <c:v>FLORELIA QUINTERO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Porcentaje'!$C$48:$X$48</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1-7F50-4F1E-95C7-FEA9C85D7E3B}"/>
            </c:ext>
          </c:extLst>
        </c:ser>
        <c:dLbls>
          <c:showLegendKey val="0"/>
          <c:showVal val="0"/>
          <c:showCatName val="0"/>
          <c:showSerName val="0"/>
          <c:showPercent val="0"/>
          <c:showBubbleSize val="0"/>
        </c:dLbls>
        <c:marker val="1"/>
        <c:smooth val="0"/>
        <c:axId val="557706584"/>
        <c:axId val="557706912"/>
      </c:lineChart>
      <c:catAx>
        <c:axId val="5577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912"/>
        <c:crosses val="autoZero"/>
        <c:auto val="1"/>
        <c:lblAlgn val="ctr"/>
        <c:lblOffset val="100"/>
        <c:noMultiLvlLbl val="0"/>
      </c:catAx>
      <c:valAx>
        <c:axId val="5577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ALEXANDER HERNANDEZ (12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Porcentaje'!$B$49:$L$49</c:f>
              <c:strCache>
                <c:ptCount val="11"/>
                <c:pt idx="0">
                  <c:v>ALEXANDER HERNANDEZ</c:v>
                </c:pt>
                <c:pt idx="1">
                  <c:v>#NA</c:v>
                </c:pt>
                <c:pt idx="2">
                  <c:v>#NA</c:v>
                </c:pt>
                <c:pt idx="3">
                  <c:v>#NA</c:v>
                </c:pt>
                <c:pt idx="4">
                  <c:v>#NA</c:v>
                </c:pt>
                <c:pt idx="5">
                  <c:v>#NA</c:v>
                </c:pt>
                <c:pt idx="6">
                  <c:v>#NA</c:v>
                </c:pt>
                <c:pt idx="7">
                  <c:v>#NA</c:v>
                </c:pt>
                <c:pt idx="8">
                  <c:v>#NA</c:v>
                </c:pt>
                <c:pt idx="9">
                  <c:v>#NA</c:v>
                </c:pt>
                <c:pt idx="10">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Porcentaje'!$M$1:$X$1</c:f>
              <c:strCache>
                <c:ptCount val="12"/>
                <c:pt idx="0">
                  <c:v>CICLO 63</c:v>
                </c:pt>
                <c:pt idx="1">
                  <c:v>CICLO 64</c:v>
                </c:pt>
                <c:pt idx="2">
                  <c:v>CICLO 66</c:v>
                </c:pt>
                <c:pt idx="3">
                  <c:v>CICLO 67</c:v>
                </c:pt>
                <c:pt idx="4">
                  <c:v>CICLO 68</c:v>
                </c:pt>
                <c:pt idx="5">
                  <c:v>CICLO 70</c:v>
                </c:pt>
                <c:pt idx="6">
                  <c:v>CICLO 71</c:v>
                </c:pt>
                <c:pt idx="7">
                  <c:v>CICLO 72</c:v>
                </c:pt>
                <c:pt idx="8">
                  <c:v>CICLO 74</c:v>
                </c:pt>
                <c:pt idx="9">
                  <c:v>CICLO 75</c:v>
                </c:pt>
                <c:pt idx="10">
                  <c:v>CICLO 76</c:v>
                </c:pt>
                <c:pt idx="11">
                  <c:v>CICLO 77</c:v>
                </c:pt>
              </c:strCache>
            </c:strRef>
          </c:cat>
          <c:val>
            <c:numRef>
              <c:f>'Grupos Porcentaje'!$M$49:$X$49</c:f>
              <c:numCache>
                <c:formatCode>General</c:formatCode>
                <c:ptCount val="12"/>
                <c:pt idx="0">
                  <c:v>0.17335115864527628</c:v>
                </c:pt>
                <c:pt idx="1">
                  <c:v>3.7433155080213901E-2</c:v>
                </c:pt>
                <c:pt idx="2">
                  <c:v>1.9257703081232494E-2</c:v>
                </c:pt>
                <c:pt idx="3">
                  <c:v>3.3264033264033266E-2</c:v>
                </c:pt>
                <c:pt idx="4">
                  <c:v>2.3109243697478993E-2</c:v>
                </c:pt>
                <c:pt idx="5">
                  <c:v>1.5837104072398189E-2</c:v>
                </c:pt>
                <c:pt idx="6">
                  <c:v>2.2624434389140271E-2</c:v>
                </c:pt>
                <c:pt idx="7">
                  <c:v>3.0501089324618737E-2</c:v>
                </c:pt>
                <c:pt idx="8">
                  <c:v>2.9061624649859945E-2</c:v>
                </c:pt>
                <c:pt idx="9">
                  <c:v>5.1120448179271707E-2</c:v>
                </c:pt>
                <c:pt idx="10">
                  <c:v>3.9215686274509803E-2</c:v>
                </c:pt>
                <c:pt idx="11">
                  <c:v>5.812324929971989E-2</c:v>
                </c:pt>
              </c:numCache>
            </c:numRef>
          </c:val>
          <c:smooth val="0"/>
          <c:extLst>
            <c:ext xmlns:c16="http://schemas.microsoft.com/office/drawing/2014/chart" uri="{C3380CC4-5D6E-409C-BE32-E72D297353CC}">
              <c16:uniqueId val="{00000000-7589-45A1-8B50-2FFFF4587F53}"/>
            </c:ext>
          </c:extLst>
        </c:ser>
        <c:dLbls>
          <c:showLegendKey val="0"/>
          <c:showVal val="0"/>
          <c:showCatName val="0"/>
          <c:showSerName val="0"/>
          <c:showPercent val="0"/>
          <c:showBubbleSize val="0"/>
        </c:dLbls>
        <c:marker val="1"/>
        <c:smooth val="0"/>
        <c:axId val="514418528"/>
        <c:axId val="514409672"/>
      </c:lineChart>
      <c:catAx>
        <c:axId val="5144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09672"/>
        <c:crosses val="autoZero"/>
        <c:auto val="1"/>
        <c:lblAlgn val="ctr"/>
        <c:lblOffset val="100"/>
        <c:noMultiLvlLbl val="0"/>
      </c:catAx>
      <c:valAx>
        <c:axId val="51440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DE LAS PROBABILIDADES POR PRODUCTOR</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mortalidad'!$AA$2:$AA$49</c:f>
              <c:numCache>
                <c:formatCode>General</c:formatCode>
                <c:ptCount val="48"/>
                <c:pt idx="0">
                  <c:v>2.8709869463909854E-3</c:v>
                </c:pt>
                <c:pt idx="1">
                  <c:v>7.4093854293142192E-2</c:v>
                </c:pt>
                <c:pt idx="2">
                  <c:v>2.9758545575894191E-2</c:v>
                </c:pt>
                <c:pt idx="3">
                  <c:v>0.15648750319561799</c:v>
                </c:pt>
                <c:pt idx="4">
                  <c:v>5.6418602425445386E-5</c:v>
                </c:pt>
                <c:pt idx="5">
                  <c:v>0.15648750319561799</c:v>
                </c:pt>
                <c:pt idx="6">
                  <c:v>2.7745720303506971E-6</c:v>
                </c:pt>
                <c:pt idx="7">
                  <c:v>5.6418602425445386E-5</c:v>
                </c:pt>
                <c:pt idx="8">
                  <c:v>2.8709869463909854E-3</c:v>
                </c:pt>
                <c:pt idx="9">
                  <c:v>0.40310924899344946</c:v>
                </c:pt>
                <c:pt idx="10">
                  <c:v>6.1332820135762134E-4</c:v>
                </c:pt>
                <c:pt idx="11">
                  <c:v>9.0403163632502004E-3</c:v>
                </c:pt>
                <c:pt idx="12">
                  <c:v>3.270391624079072E-2</c:v>
                </c:pt>
                <c:pt idx="13">
                  <c:v>1.8465673012113548E-5</c:v>
                </c:pt>
                <c:pt idx="14">
                  <c:v>2.7745720303506971E-6</c:v>
                </c:pt>
                <c:pt idx="15">
                  <c:v>2.9322235528334017E-2</c:v>
                </c:pt>
                <c:pt idx="16">
                  <c:v>9.0403163632502004E-3</c:v>
                </c:pt>
                <c:pt idx="17">
                  <c:v>7.8013382843864942E-2</c:v>
                </c:pt>
                <c:pt idx="18">
                  <c:v>3.3117042852470746E-7</c:v>
                </c:pt>
                <c:pt idx="19">
                  <c:v>2.76765340429308E-4</c:v>
                </c:pt>
                <c:pt idx="20">
                  <c:v>5.1921632442675225E-4</c:v>
                </c:pt>
                <c:pt idx="21">
                  <c:v>0.92125797178973123</c:v>
                </c:pt>
                <c:pt idx="22">
                  <c:v>5.1921632442675225E-4</c:v>
                </c:pt>
                <c:pt idx="23">
                  <c:v>5.1921632442675225E-4</c:v>
                </c:pt>
                <c:pt idx="24">
                  <c:v>5.1921632442675225E-4</c:v>
                </c:pt>
                <c:pt idx="25">
                  <c:v>0.57278098867055194</c:v>
                </c:pt>
                <c:pt idx="26">
                  <c:v>2.8709869463909854E-3</c:v>
                </c:pt>
                <c:pt idx="27">
                  <c:v>7.8013382843864942E-2</c:v>
                </c:pt>
                <c:pt idx="28">
                  <c:v>5.6418602425445386E-5</c:v>
                </c:pt>
                <c:pt idx="29">
                  <c:v>3.270391624079072E-2</c:v>
                </c:pt>
                <c:pt idx="30">
                  <c:v>2.8709869463909854E-3</c:v>
                </c:pt>
                <c:pt idx="31">
                  <c:v>5.6418602425445386E-5</c:v>
                </c:pt>
                <c:pt idx="32">
                  <c:v>0.41590595245361339</c:v>
                </c:pt>
                <c:pt idx="33">
                  <c:v>5.6418602425445386E-5</c:v>
                </c:pt>
                <c:pt idx="34">
                  <c:v>2.8709869463909854E-3</c:v>
                </c:pt>
                <c:pt idx="35">
                  <c:v>2.7745720303506971E-6</c:v>
                </c:pt>
                <c:pt idx="36">
                  <c:v>9.4164659302786724E-5</c:v>
                </c:pt>
                <c:pt idx="37">
                  <c:v>2.7745720303506971E-6</c:v>
                </c:pt>
                <c:pt idx="38">
                  <c:v>1.1087825663388839E-2</c:v>
                </c:pt>
                <c:pt idx="39">
                  <c:v>1.1087825663388839E-2</c:v>
                </c:pt>
                <c:pt idx="40">
                  <c:v>0.15648750319561799</c:v>
                </c:pt>
                <c:pt idx="41">
                  <c:v>0.41590595245361339</c:v>
                </c:pt>
                <c:pt idx="42">
                  <c:v>2.7745720303506971E-6</c:v>
                </c:pt>
                <c:pt idx="43">
                  <c:v>1.1087825663388839E-2</c:v>
                </c:pt>
                <c:pt idx="44">
                  <c:v>7.8569523276450504E-5</c:v>
                </c:pt>
                <c:pt idx="45">
                  <c:v>9.0403163632502004E-3</c:v>
                </c:pt>
                <c:pt idx="46">
                  <c:v>2.7745720303506971E-6</c:v>
                </c:pt>
                <c:pt idx="47">
                  <c:v>0.27144168312328132</c:v>
                </c:pt>
              </c:numCache>
            </c:numRef>
          </c:val>
          <c:smooth val="0"/>
          <c:extLst>
            <c:ext xmlns:c16="http://schemas.microsoft.com/office/drawing/2014/chart" uri="{C3380CC4-5D6E-409C-BE32-E72D297353CC}">
              <c16:uniqueId val="{00000000-6850-4A6C-AC54-9E14C8728F8C}"/>
            </c:ext>
          </c:extLst>
        </c:ser>
        <c:dLbls>
          <c:showLegendKey val="0"/>
          <c:showVal val="0"/>
          <c:showCatName val="0"/>
          <c:showSerName val="0"/>
          <c:showPercent val="0"/>
          <c:showBubbleSize val="0"/>
        </c:dLbls>
        <c:marker val="1"/>
        <c:smooth val="0"/>
        <c:axId val="820978543"/>
        <c:axId val="820984783"/>
      </c:lineChart>
      <c:catAx>
        <c:axId val="820978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84783"/>
        <c:crosses val="autoZero"/>
        <c:auto val="1"/>
        <c:lblAlgn val="ctr"/>
        <c:lblOffset val="100"/>
        <c:noMultiLvlLbl val="0"/>
      </c:catAx>
      <c:valAx>
        <c:axId val="8209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mortalidad'!$C$52:$X$52</c:f>
              <c:numCache>
                <c:formatCode>General</c:formatCode>
                <c:ptCount val="22"/>
                <c:pt idx="0">
                  <c:v>0.67364878007275264</c:v>
                </c:pt>
                <c:pt idx="1">
                  <c:v>0.55706778040425065</c:v>
                </c:pt>
                <c:pt idx="2">
                  <c:v>0.9864827730473148</c:v>
                </c:pt>
                <c:pt idx="3">
                  <c:v>0.76064461146873785</c:v>
                </c:pt>
                <c:pt idx="4">
                  <c:v>0.2368409347343412</c:v>
                </c:pt>
                <c:pt idx="5">
                  <c:v>2.0797807920303057E-12</c:v>
                </c:pt>
                <c:pt idx="6">
                  <c:v>2.0797807920303057E-12</c:v>
                </c:pt>
                <c:pt idx="7">
                  <c:v>2.4730759662361379E-9</c:v>
                </c:pt>
                <c:pt idx="8">
                  <c:v>2.8611011337886794E-9</c:v>
                </c:pt>
                <c:pt idx="9">
                  <c:v>4.1300766429053226E-7</c:v>
                </c:pt>
                <c:pt idx="10">
                  <c:v>1.6866356346789679E-5</c:v>
                </c:pt>
                <c:pt idx="11">
                  <c:v>2.4571455981003965E-12</c:v>
                </c:pt>
                <c:pt idx="12">
                  <c:v>4.1300766429053226E-7</c:v>
                </c:pt>
                <c:pt idx="13">
                  <c:v>2.0797807920303057E-12</c:v>
                </c:pt>
                <c:pt idx="14">
                  <c:v>1.6866356346789679E-5</c:v>
                </c:pt>
                <c:pt idx="15">
                  <c:v>1.0109968417992832E-10</c:v>
                </c:pt>
                <c:pt idx="16">
                  <c:v>0</c:v>
                </c:pt>
                <c:pt idx="17">
                  <c:v>0</c:v>
                </c:pt>
                <c:pt idx="18">
                  <c:v>2.9221375461285781E-4</c:v>
                </c:pt>
                <c:pt idx="19">
                  <c:v>2.6834223118743505E-4</c:v>
                </c:pt>
                <c:pt idx="20">
                  <c:v>1.5306636571632781E-2</c:v>
                </c:pt>
                <c:pt idx="21">
                  <c:v>5.2739194356755892E-2</c:v>
                </c:pt>
              </c:numCache>
            </c:numRef>
          </c:val>
          <c:smooth val="0"/>
          <c:extLst>
            <c:ext xmlns:c16="http://schemas.microsoft.com/office/drawing/2014/chart" uri="{C3380CC4-5D6E-409C-BE32-E72D297353CC}">
              <c16:uniqueId val="{00000000-1C7B-4111-B5A8-B74AC8BBADCE}"/>
            </c:ext>
          </c:extLst>
        </c:ser>
        <c:dLbls>
          <c:showLegendKey val="0"/>
          <c:showVal val="0"/>
          <c:showCatName val="0"/>
          <c:showSerName val="0"/>
          <c:showPercent val="0"/>
          <c:showBubbleSize val="0"/>
        </c:dLbls>
        <c:marker val="1"/>
        <c:smooth val="0"/>
        <c:axId val="820971887"/>
        <c:axId val="820969807"/>
      </c:lineChart>
      <c:catAx>
        <c:axId val="82097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69807"/>
        <c:crosses val="autoZero"/>
        <c:auto val="1"/>
        <c:lblAlgn val="ctr"/>
        <c:lblOffset val="100"/>
        <c:noMultiLvlLbl val="0"/>
      </c:catAx>
      <c:valAx>
        <c:axId val="8209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FLEXIBLES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'!$C$2</c:f>
              <c:strCache>
                <c:ptCount val="1"/>
                <c:pt idx="0">
                  <c:v>Inferior</c:v>
                </c:pt>
              </c:strCache>
            </c:strRef>
          </c:tx>
          <c:spPr>
            <a:ln w="25400" cap="rnd">
              <a:noFill/>
              <a:round/>
            </a:ln>
            <a:effectLst/>
          </c:spPr>
          <c:marker>
            <c:symbol val="none"/>
          </c:marker>
          <c:val>
            <c:numRef>
              <c:f>'Intervalos finales '!$C$3:$C$50</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1.0521720534539213E-2</c:v>
                </c:pt>
                <c:pt idx="14">
                  <c:v>1.2065222154757494E-2</c:v>
                </c:pt>
                <c:pt idx="15">
                  <c:v>1.2830696306044517E-2</c:v>
                </c:pt>
                <c:pt idx="16">
                  <c:v>9.1343993354656428E-3</c:v>
                </c:pt>
                <c:pt idx="17">
                  <c:v>9.3460181046352338E-3</c:v>
                </c:pt>
                <c:pt idx="18">
                  <c:v>1.3265827355353501E-3</c:v>
                </c:pt>
                <c:pt idx="19">
                  <c:v>1.3782054174299683E-5</c:v>
                </c:pt>
                <c:pt idx="20">
                  <c:v>9.4870021380749694E-3</c:v>
                </c:pt>
                <c:pt idx="21">
                  <c:v>9.9824077603693131E-3</c:v>
                </c:pt>
                <c:pt idx="22">
                  <c:v>7.9580120086738468E-3</c:v>
                </c:pt>
                <c:pt idx="23">
                  <c:v>1.6867875816285214E-2</c:v>
                </c:pt>
                <c:pt idx="24">
                  <c:v>2.8293768220318581E-3</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1.8840192997293E-3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05FC-47CF-B4AD-11C79FCD2E4D}"/>
            </c:ext>
          </c:extLst>
        </c:ser>
        <c:ser>
          <c:idx val="1"/>
          <c:order val="1"/>
          <c:tx>
            <c:strRef>
              <c:f>'Intervalos finales '!$D$2</c:f>
              <c:strCache>
                <c:ptCount val="1"/>
                <c:pt idx="0">
                  <c:v>Superior</c:v>
                </c:pt>
              </c:strCache>
            </c:strRef>
          </c:tx>
          <c:spPr>
            <a:ln w="25400" cap="rnd">
              <a:noFill/>
              <a:round/>
            </a:ln>
            <a:effectLst/>
          </c:spPr>
          <c:marker>
            <c:symbol val="none"/>
          </c:marker>
          <c:val>
            <c:numRef>
              <c:f>'Intervalos finales '!$D$3:$D$50</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0.14119004715724803</c:v>
                </c:pt>
                <c:pt idx="9">
                  <c:v>8.3753696224667773E-2</c:v>
                </c:pt>
                <c:pt idx="10">
                  <c:v>5.5245988168233229E-2</c:v>
                </c:pt>
                <c:pt idx="11">
                  <c:v>0.15441677682749588</c:v>
                </c:pt>
                <c:pt idx="12">
                  <c:v>0.11789028780157729</c:v>
                </c:pt>
                <c:pt idx="13">
                  <c:v>7.7327671070721693E-2</c:v>
                </c:pt>
                <c:pt idx="14">
                  <c:v>6.996780784975043E-2</c:v>
                </c:pt>
                <c:pt idx="15">
                  <c:v>8.0369036165242602E-2</c:v>
                </c:pt>
                <c:pt idx="16">
                  <c:v>7.4432235631596733E-2</c:v>
                </c:pt>
                <c:pt idx="17">
                  <c:v>0.10313654794550842</c:v>
                </c:pt>
                <c:pt idx="18">
                  <c:v>5.7705555294467747E-2</c:v>
                </c:pt>
                <c:pt idx="19">
                  <c:v>7.054415466789421E-2</c:v>
                </c:pt>
                <c:pt idx="20">
                  <c:v>6.357589266390129E-2</c:v>
                </c:pt>
                <c:pt idx="21">
                  <c:v>0.12247071822539768</c:v>
                </c:pt>
                <c:pt idx="22">
                  <c:v>7.6702967402606625E-2</c:v>
                </c:pt>
                <c:pt idx="23">
                  <c:v>6.4783418224861333E-2</c:v>
                </c:pt>
                <c:pt idx="24">
                  <c:v>7.6321410568283343E-2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0.11864461620810685</c:v>
                </c:pt>
                <c:pt idx="33">
                  <c:v>5.8032760806448258E-2</c:v>
                </c:pt>
                <c:pt idx="34">
                  <c:v>8.2622259618890914E-2</c:v>
                </c:pt>
                <c:pt idx="35">
                  <c:v>7.3021956893641549E-2</c:v>
                </c:pt>
                <c:pt idx="36">
                  <c:v>6.9639356455248547E-2</c:v>
                </c:pt>
                <c:pt idx="37">
                  <c:v>6.2293243542040022E-2</c:v>
                </c:pt>
                <c:pt idx="38">
                  <c:v>0.12840007592700819</c:v>
                </c:pt>
                <c:pt idx="39">
                  <c:v>0.11411080486394343</c:v>
                </c:pt>
                <c:pt idx="40">
                  <c:v>8.5872048118610156E-2</c:v>
                </c:pt>
                <c:pt idx="41">
                  <c:v>9.9836260610489114E-2</c:v>
                </c:pt>
                <c:pt idx="42">
                  <c:v>0.10917044329418557</c:v>
                </c:pt>
                <c:pt idx="43">
                  <c:v>7.4778570673349143E-2</c:v>
                </c:pt>
                <c:pt idx="44">
                  <c:v>5.6899429082496567E-2</c:v>
                </c:pt>
                <c:pt idx="45">
                  <c:v>7.8642413598954963E-2</c:v>
                </c:pt>
                <c:pt idx="46">
                  <c:v>6.6668813796111004E-2</c:v>
                </c:pt>
                <c:pt idx="47">
                  <c:v>0.10214242378704463</c:v>
                </c:pt>
              </c:numCache>
            </c:numRef>
          </c:val>
          <c:smooth val="0"/>
          <c:extLst>
            <c:ext xmlns:c16="http://schemas.microsoft.com/office/drawing/2014/chart" uri="{C3380CC4-5D6E-409C-BE32-E72D297353CC}">
              <c16:uniqueId val="{00000001-05FC-47CF-B4AD-11C79FCD2E4D}"/>
            </c:ext>
          </c:extLst>
        </c:ser>
        <c:ser>
          <c:idx val="2"/>
          <c:order val="2"/>
          <c:tx>
            <c:strRef>
              <c:f>'Intervalos finales '!$G$2</c:f>
              <c:strCache>
                <c:ptCount val="1"/>
                <c:pt idx="0">
                  <c:v>flexible</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'!$G$3:$G$50</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7.5015277646548445E-2</c:v>
                </c:pt>
                <c:pt idx="9">
                  <c:v>5.2778173279380725E-2</c:v>
                </c:pt>
                <c:pt idx="10">
                  <c:v>3.4522053559650649E-2</c:v>
                </c:pt>
                <c:pt idx="11">
                  <c:v>7.9960081080267364E-2</c:v>
                </c:pt>
                <c:pt idx="12">
                  <c:v>6.7430003561988833E-2</c:v>
                </c:pt>
                <c:pt idx="13">
                  <c:v>4.3924695802630455E-2</c:v>
                </c:pt>
                <c:pt idx="14">
                  <c:v>4.1016515002253964E-2</c:v>
                </c:pt>
                <c:pt idx="15">
                  <c:v>4.6599866235643557E-2</c:v>
                </c:pt>
                <c:pt idx="16">
                  <c:v>4.1783317483531188E-2</c:v>
                </c:pt>
                <c:pt idx="17">
                  <c:v>5.6241283025071823E-2</c:v>
                </c:pt>
                <c:pt idx="18">
                  <c:v>2.9516069015001548E-2</c:v>
                </c:pt>
                <c:pt idx="19">
                  <c:v>3.5278968361034252E-2</c:v>
                </c:pt>
                <c:pt idx="20">
                  <c:v>3.6531447400988126E-2</c:v>
                </c:pt>
                <c:pt idx="21">
                  <c:v>6.62265629928835E-2</c:v>
                </c:pt>
                <c:pt idx="22">
                  <c:v>4.233048970564024E-2</c:v>
                </c:pt>
                <c:pt idx="23">
                  <c:v>4.0825647020573272E-2</c:v>
                </c:pt>
                <c:pt idx="24">
                  <c:v>3.9575393695157599E-2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6.4619957788938129E-2</c:v>
                </c:pt>
                <c:pt idx="33">
                  <c:v>3.2302964857036626E-2</c:v>
                </c:pt>
                <c:pt idx="34">
                  <c:v>4.3046117063583557E-2</c:v>
                </c:pt>
                <c:pt idx="35">
                  <c:v>4.3129216049080966E-2</c:v>
                </c:pt>
                <c:pt idx="36">
                  <c:v>4.048694534603417E-2</c:v>
                </c:pt>
                <c:pt idx="37">
                  <c:v>3.6818986566839754E-2</c:v>
                </c:pt>
                <c:pt idx="38">
                  <c:v>6.9242789423307777E-2</c:v>
                </c:pt>
                <c:pt idx="39">
                  <c:v>6.103440843630864E-2</c:v>
                </c:pt>
                <c:pt idx="40">
                  <c:v>5.0601755241498812E-2</c:v>
                </c:pt>
                <c:pt idx="41">
                  <c:v>5.8718604532877187E-2</c:v>
                </c:pt>
                <c:pt idx="42">
                  <c:v>5.9152421314825607E-2</c:v>
                </c:pt>
                <c:pt idx="43">
                  <c:v>4.2399605609261683E-2</c:v>
                </c:pt>
                <c:pt idx="44">
                  <c:v>2.9391724191112932E-2</c:v>
                </c:pt>
                <c:pt idx="45">
                  <c:v>4.3886407771377742E-2</c:v>
                </c:pt>
                <c:pt idx="46">
                  <c:v>3.8890622076086456E-2</c:v>
                </c:pt>
                <c:pt idx="47">
                  <c:v>5.7266018588752958E-2</c:v>
                </c:pt>
              </c:numCache>
            </c:numRef>
          </c:val>
          <c:smooth val="0"/>
          <c:extLst>
            <c:ext xmlns:c16="http://schemas.microsoft.com/office/drawing/2014/chart" uri="{C3380CC4-5D6E-409C-BE32-E72D297353CC}">
              <c16:uniqueId val="{00000002-05FC-47CF-B4AD-11C79FCD2E4D}"/>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14336888"/>
        <c:axId val="514337872"/>
      </c:stockChart>
      <c:catAx>
        <c:axId val="5143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7872"/>
        <c:crosses val="autoZero"/>
        <c:auto val="1"/>
        <c:lblAlgn val="ctr"/>
        <c:lblOffset val="100"/>
        <c:noMultiLvlLbl val="0"/>
      </c:catAx>
      <c:valAx>
        <c:axId val="5143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EXIGENTES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'!$E$2</c:f>
              <c:strCache>
                <c:ptCount val="1"/>
                <c:pt idx="0">
                  <c:v>Inferior</c:v>
                </c:pt>
              </c:strCache>
            </c:strRef>
          </c:tx>
          <c:spPr>
            <a:ln w="25400" cap="rnd">
              <a:noFill/>
              <a:round/>
            </a:ln>
            <a:effectLst/>
          </c:spPr>
          <c:marker>
            <c:symbol val="none"/>
          </c:marker>
          <c:val>
            <c:numRef>
              <c:f>'Intervalos finales '!$E$3:$E$50</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2.006084982533296E-3</c:v>
                </c:pt>
                <c:pt idx="20">
                  <c:v>1.8071113181189591E-2</c:v>
                </c:pt>
                <c:pt idx="21">
                  <c:v>1.9362577136936565E-2</c:v>
                </c:pt>
                <c:pt idx="22">
                  <c:v>1.5933966830937729E-2</c:v>
                </c:pt>
                <c:pt idx="23">
                  <c:v>2.1819024573725199E-2</c:v>
                </c:pt>
                <c:pt idx="24">
                  <c:v>9.7609709574213444E-3</c:v>
                </c:pt>
                <c:pt idx="25">
                  <c:v>2.7028324269193993E-2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7.8438796155143597E-3</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7033-4344-BFB6-1A506F614F4E}"/>
            </c:ext>
          </c:extLst>
        </c:ser>
        <c:ser>
          <c:idx val="1"/>
          <c:order val="1"/>
          <c:tx>
            <c:strRef>
              <c:f>'Intervalos finales '!$F$2</c:f>
              <c:strCache>
                <c:ptCount val="1"/>
                <c:pt idx="0">
                  <c:v>Superior</c:v>
                </c:pt>
              </c:strCache>
            </c:strRef>
          </c:tx>
          <c:spPr>
            <a:ln w="25400" cap="rnd">
              <a:noFill/>
              <a:round/>
            </a:ln>
            <a:effectLst/>
          </c:spPr>
          <c:marker>
            <c:symbol val="none"/>
          </c:marker>
          <c:val>
            <c:numRef>
              <c:f>'Intervalos finales '!$F$3:$F$50</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0.11743907636986073</c:v>
                </c:pt>
                <c:pt idx="9">
                  <c:v>5.4324485196669464E-2</c:v>
                </c:pt>
                <c:pt idx="10">
                  <c:v>3.4652583497444871E-2</c:v>
                </c:pt>
                <c:pt idx="11">
                  <c:v>0.128872845880738</c:v>
                </c:pt>
                <c:pt idx="12">
                  <c:v>0.10502449496865905</c:v>
                </c:pt>
                <c:pt idx="13">
                  <c:v>6.3574655205062849E-2</c:v>
                </c:pt>
                <c:pt idx="14">
                  <c:v>6.0054134380961979E-2</c:v>
                </c:pt>
                <c:pt idx="15">
                  <c:v>6.7034192539259449E-2</c:v>
                </c:pt>
                <c:pt idx="16">
                  <c:v>5.6350813646779553E-2</c:v>
                </c:pt>
                <c:pt idx="17">
                  <c:v>7.6330936165841884E-2</c:v>
                </c:pt>
                <c:pt idx="18">
                  <c:v>4.6214920629670961E-2</c:v>
                </c:pt>
                <c:pt idx="19">
                  <c:v>4.8970952423400181E-2</c:v>
                </c:pt>
                <c:pt idx="20">
                  <c:v>4.6880919492669391E-2</c:v>
                </c:pt>
                <c:pt idx="21">
                  <c:v>9.7724423014538334E-2</c:v>
                </c:pt>
                <c:pt idx="22">
                  <c:v>5.0308632478614584E-2</c:v>
                </c:pt>
                <c:pt idx="23">
                  <c:v>5.5897816608143996E-2</c:v>
                </c:pt>
                <c:pt idx="24">
                  <c:v>5.6648430365609452E-2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9.9525991761323707E-2</c:v>
                </c:pt>
                <c:pt idx="33">
                  <c:v>4.2589900693957065E-2</c:v>
                </c:pt>
                <c:pt idx="34">
                  <c:v>6.2894482434461677E-2</c:v>
                </c:pt>
                <c:pt idx="35">
                  <c:v>4.6574956178320581E-2</c:v>
                </c:pt>
                <c:pt idx="36">
                  <c:v>5.6797412621892994E-2</c:v>
                </c:pt>
                <c:pt idx="37">
                  <c:v>5.0356594105307885E-2</c:v>
                </c:pt>
                <c:pt idx="38">
                  <c:v>0.11043169002348147</c:v>
                </c:pt>
                <c:pt idx="39">
                  <c:v>9.1452882234430183E-2</c:v>
                </c:pt>
                <c:pt idx="40">
                  <c:v>7.6746772909233318E-2</c:v>
                </c:pt>
                <c:pt idx="41">
                  <c:v>9.0962990926360121E-2</c:v>
                </c:pt>
                <c:pt idx="42">
                  <c:v>7.5479388634965616E-2</c:v>
                </c:pt>
                <c:pt idx="43">
                  <c:v>5.6658075997594211E-2</c:v>
                </c:pt>
                <c:pt idx="44">
                  <c:v>3.7614089485154246E-2</c:v>
                </c:pt>
                <c:pt idx="45">
                  <c:v>6.5692966787837093E-2</c:v>
                </c:pt>
                <c:pt idx="46">
                  <c:v>4.8301445094402512E-2</c:v>
                </c:pt>
                <c:pt idx="47">
                  <c:v>7.2814717628659723E-2</c:v>
                </c:pt>
              </c:numCache>
            </c:numRef>
          </c:val>
          <c:smooth val="0"/>
          <c:extLst>
            <c:ext xmlns:c16="http://schemas.microsoft.com/office/drawing/2014/chart" uri="{C3380CC4-5D6E-409C-BE32-E72D297353CC}">
              <c16:uniqueId val="{00000001-7033-4344-BFB6-1A506F614F4E}"/>
            </c:ext>
          </c:extLst>
        </c:ser>
        <c:ser>
          <c:idx val="2"/>
          <c:order val="2"/>
          <c:tx>
            <c:strRef>
              <c:f>'Intervalos finales '!$H$2</c:f>
              <c:strCache>
                <c:ptCount val="1"/>
                <c:pt idx="0">
                  <c:v>exigente </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'!$H$3:$H$50</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6.7217939434758123E-2</c:v>
                </c:pt>
                <c:pt idx="9">
                  <c:v>4.8395153734491783E-2</c:v>
                </c:pt>
                <c:pt idx="10">
                  <c:v>3.1254157422064471E-2</c:v>
                </c:pt>
                <c:pt idx="11">
                  <c:v>7.0700508719985178E-2</c:v>
                </c:pt>
                <c:pt idx="12">
                  <c:v>6.3838918681456025E-2</c:v>
                </c:pt>
                <c:pt idx="13">
                  <c:v>3.9783640969365132E-2</c:v>
                </c:pt>
                <c:pt idx="14">
                  <c:v>3.9818503841528415E-2</c:v>
                </c:pt>
                <c:pt idx="15">
                  <c:v>4.3238988069653421E-2</c:v>
                </c:pt>
                <c:pt idx="16">
                  <c:v>3.6876543811975318E-2</c:v>
                </c:pt>
                <c:pt idx="17">
                  <c:v>4.8421797909485156E-2</c:v>
                </c:pt>
                <c:pt idx="18">
                  <c:v>2.7277061375044841E-2</c:v>
                </c:pt>
                <c:pt idx="19">
                  <c:v>2.5488518702966739E-2</c:v>
                </c:pt>
                <c:pt idx="20">
                  <c:v>3.2476016336929495E-2</c:v>
                </c:pt>
                <c:pt idx="21">
                  <c:v>5.8543500075737449E-2</c:v>
                </c:pt>
                <c:pt idx="22">
                  <c:v>3.3121299654776157E-2</c:v>
                </c:pt>
                <c:pt idx="23">
                  <c:v>3.8858420590934598E-2</c:v>
                </c:pt>
                <c:pt idx="24">
                  <c:v>3.3204700661515402E-2</c:v>
                </c:pt>
                <c:pt idx="25">
                  <c:v>5.0607581460043308E-2</c:v>
                </c:pt>
                <c:pt idx="26">
                  <c:v>4.2995751111981714E-2</c:v>
                </c:pt>
                <c:pt idx="27">
                  <c:v>4.6674925274960317E-2</c:v>
                </c:pt>
                <c:pt idx="28">
                  <c:v>3.2446429115888423E-2</c:v>
                </c:pt>
                <c:pt idx="29">
                  <c:v>3.9722014297559782E-2</c:v>
                </c:pt>
                <c:pt idx="30">
                  <c:v>3.6434164042557907E-2</c:v>
                </c:pt>
                <c:pt idx="31">
                  <c:v>2.7338632064517258E-2</c:v>
                </c:pt>
                <c:pt idx="32">
                  <c:v>5.8654369697470177E-2</c:v>
                </c:pt>
                <c:pt idx="33">
                  <c:v>2.811861854650188E-2</c:v>
                </c:pt>
                <c:pt idx="34">
                  <c:v>3.598654746058997E-2</c:v>
                </c:pt>
                <c:pt idx="35">
                  <c:v>3.5058755704557659E-2</c:v>
                </c:pt>
                <c:pt idx="36">
                  <c:v>3.6893066542129441E-2</c:v>
                </c:pt>
                <c:pt idx="37">
                  <c:v>3.3862568411839641E-2</c:v>
                </c:pt>
                <c:pt idx="38">
                  <c:v>6.306466559040233E-2</c:v>
                </c:pt>
                <c:pt idx="39">
                  <c:v>5.3693424532683956E-2</c:v>
                </c:pt>
                <c:pt idx="40">
                  <c:v>4.8242576017561906E-2</c:v>
                </c:pt>
                <c:pt idx="41">
                  <c:v>5.6338773852923324E-2</c:v>
                </c:pt>
                <c:pt idx="42">
                  <c:v>4.6440831306068353E-2</c:v>
                </c:pt>
                <c:pt idx="43">
                  <c:v>3.7636092876027427E-2</c:v>
                </c:pt>
                <c:pt idx="44">
                  <c:v>2.2728984550334303E-2</c:v>
                </c:pt>
                <c:pt idx="45">
                  <c:v>4.0275962196145154E-2</c:v>
                </c:pt>
                <c:pt idx="46">
                  <c:v>3.4388161816543431E-2</c:v>
                </c:pt>
                <c:pt idx="47">
                  <c:v>4.8297813396186363E-2</c:v>
                </c:pt>
              </c:numCache>
            </c:numRef>
          </c:val>
          <c:smooth val="0"/>
          <c:extLst>
            <c:ext xmlns:c16="http://schemas.microsoft.com/office/drawing/2014/chart" uri="{C3380CC4-5D6E-409C-BE32-E72D297353CC}">
              <c16:uniqueId val="{00000002-7033-4344-BFB6-1A506F614F4E}"/>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09364560"/>
        <c:axId val="509363248"/>
      </c:stockChart>
      <c:catAx>
        <c:axId val="50936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3248"/>
        <c:crosses val="autoZero"/>
        <c:auto val="1"/>
        <c:lblAlgn val="ctr"/>
        <c:lblOffset val="100"/>
        <c:noMultiLvlLbl val="0"/>
      </c:catAx>
      <c:valAx>
        <c:axId val="5093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0</xdr:colOff>
      <xdr:row>51</xdr:row>
      <xdr:rowOff>185736</xdr:rowOff>
    </xdr:from>
    <xdr:to>
      <xdr:col>19</xdr:col>
      <xdr:colOff>581024</xdr:colOff>
      <xdr:row>80</xdr:row>
      <xdr:rowOff>179917</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77</xdr:row>
      <xdr:rowOff>4762</xdr:rowOff>
    </xdr:from>
    <xdr:to>
      <xdr:col>20</xdr:col>
      <xdr:colOff>85724</xdr:colOff>
      <xdr:row>94</xdr:row>
      <xdr:rowOff>0</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95251</xdr:colOff>
      <xdr:row>76</xdr:row>
      <xdr:rowOff>185736</xdr:rowOff>
    </xdr:from>
    <xdr:to>
      <xdr:col>26</xdr:col>
      <xdr:colOff>742950</xdr:colOff>
      <xdr:row>93</xdr:row>
      <xdr:rowOff>180975</xdr:rowOff>
    </xdr:to>
    <xdr:graphicFrame macro="">
      <xdr:nvGraphicFramePr>
        <xdr:cNvPr id="6" name="Gráfico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xdr:colOff>
      <xdr:row>2</xdr:row>
      <xdr:rowOff>4762</xdr:rowOff>
    </xdr:from>
    <xdr:to>
      <xdr:col>16</xdr:col>
      <xdr:colOff>428625</xdr:colOff>
      <xdr:row>17</xdr:row>
      <xdr:rowOff>180975</xdr:rowOff>
    </xdr:to>
    <xdr:graphicFrame macro="">
      <xdr:nvGraphicFramePr>
        <xdr:cNvPr id="3" name="Gráfico 2">
          <a:extLst>
            <a:ext uri="{FF2B5EF4-FFF2-40B4-BE49-F238E27FC236}">
              <a16:creationId xmlns:a16="http://schemas.microsoft.com/office/drawing/2014/main" id="{8D049F51-321C-4CA4-B96E-C03AF35B0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14285</xdr:rowOff>
    </xdr:from>
    <xdr:to>
      <xdr:col>16</xdr:col>
      <xdr:colOff>447675</xdr:colOff>
      <xdr:row>34</xdr:row>
      <xdr:rowOff>0</xdr:rowOff>
    </xdr:to>
    <xdr:graphicFrame macro="">
      <xdr:nvGraphicFramePr>
        <xdr:cNvPr id="4" name="Gráfico 3">
          <a:extLst>
            <a:ext uri="{FF2B5EF4-FFF2-40B4-BE49-F238E27FC236}">
              <a16:creationId xmlns:a16="http://schemas.microsoft.com/office/drawing/2014/main" id="{A2E31BA7-1E43-41C0-9979-6C7EC5D7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0.0595</cdr:x>
      <cdr:y>0.68917</cdr:y>
    </cdr:from>
    <cdr:to>
      <cdr:x>0.97101</cdr:x>
      <cdr:y>0.68917</cdr:y>
    </cdr:to>
    <cdr:cxnSp macro="">
      <cdr:nvCxnSpPr>
        <cdr:cNvPr id="3" name="Conector recto 2"/>
        <cdr:cNvCxnSpPr/>
      </cdr:nvCxnSpPr>
      <cdr:spPr>
        <a:xfrm xmlns:a="http://schemas.openxmlformats.org/drawingml/2006/main">
          <a:off x="342899" y="2090738"/>
          <a:ext cx="5252667"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0.06425</cdr:x>
      <cdr:y>0.63368</cdr:y>
    </cdr:from>
    <cdr:to>
      <cdr:x>0.9731</cdr:x>
      <cdr:y>0.63368</cdr:y>
    </cdr:to>
    <cdr:cxnSp macro="">
      <cdr:nvCxnSpPr>
        <cdr:cNvPr id="3" name="Conector recto 2"/>
        <cdr:cNvCxnSpPr/>
      </cdr:nvCxnSpPr>
      <cdr:spPr>
        <a:xfrm xmlns:a="http://schemas.openxmlformats.org/drawingml/2006/main" flipV="1">
          <a:off x="371475" y="1922405"/>
          <a:ext cx="5254673"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50</xdr:row>
      <xdr:rowOff>46567</xdr:rowOff>
    </xdr:from>
    <xdr:to>
      <xdr:col>10</xdr:col>
      <xdr:colOff>0</xdr:colOff>
      <xdr:row>73</xdr:row>
      <xdr:rowOff>137583</xdr:rowOff>
    </xdr:to>
    <xdr:graphicFrame macro="">
      <xdr:nvGraphicFramePr>
        <xdr:cNvPr id="4" name="Gráfico 3">
          <a:extLst>
            <a:ext uri="{FF2B5EF4-FFF2-40B4-BE49-F238E27FC236}">
              <a16:creationId xmlns:a16="http://schemas.microsoft.com/office/drawing/2014/main" id="{85ED97DC-094A-4F5F-9001-A52C20F70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xdr:colOff>
      <xdr:row>50</xdr:row>
      <xdr:rowOff>35983</xdr:rowOff>
    </xdr:from>
    <xdr:to>
      <xdr:col>18</xdr:col>
      <xdr:colOff>10583</xdr:colOff>
      <xdr:row>74</xdr:row>
      <xdr:rowOff>42333</xdr:rowOff>
    </xdr:to>
    <xdr:graphicFrame macro="">
      <xdr:nvGraphicFramePr>
        <xdr:cNvPr id="6" name="Gráfico 5">
          <a:extLst>
            <a:ext uri="{FF2B5EF4-FFF2-40B4-BE49-F238E27FC236}">
              <a16:creationId xmlns:a16="http://schemas.microsoft.com/office/drawing/2014/main" id="{5A3C7591-C1D6-474D-9F4E-7289D60A2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10582</xdr:colOff>
      <xdr:row>50</xdr:row>
      <xdr:rowOff>4233</xdr:rowOff>
    </xdr:from>
    <xdr:to>
      <xdr:col>24</xdr:col>
      <xdr:colOff>10582</xdr:colOff>
      <xdr:row>64</xdr:row>
      <xdr:rowOff>80433</xdr:rowOff>
    </xdr:to>
    <xdr:graphicFrame macro="">
      <xdr:nvGraphicFramePr>
        <xdr:cNvPr id="7" name="Gráfico 6">
          <a:extLst>
            <a:ext uri="{FF2B5EF4-FFF2-40B4-BE49-F238E27FC236}">
              <a16:creationId xmlns:a16="http://schemas.microsoft.com/office/drawing/2014/main" id="{D2F0DA82-1E3D-4D29-86F9-33DCEC2B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10583</xdr:colOff>
      <xdr:row>64</xdr:row>
      <xdr:rowOff>88900</xdr:rowOff>
    </xdr:from>
    <xdr:to>
      <xdr:col>24</xdr:col>
      <xdr:colOff>10583</xdr:colOff>
      <xdr:row>78</xdr:row>
      <xdr:rowOff>165100</xdr:rowOff>
    </xdr:to>
    <xdr:graphicFrame macro="">
      <xdr:nvGraphicFramePr>
        <xdr:cNvPr id="8" name="Gráfico 7">
          <a:extLst>
            <a:ext uri="{FF2B5EF4-FFF2-40B4-BE49-F238E27FC236}">
              <a16:creationId xmlns:a16="http://schemas.microsoft.com/office/drawing/2014/main" id="{F9459207-5715-4662-9E57-5D5A32F7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21166</xdr:colOff>
      <xdr:row>50</xdr:row>
      <xdr:rowOff>25401</xdr:rowOff>
    </xdr:from>
    <xdr:to>
      <xdr:col>30</xdr:col>
      <xdr:colOff>21166</xdr:colOff>
      <xdr:row>64</xdr:row>
      <xdr:rowOff>101601</xdr:rowOff>
    </xdr:to>
    <xdr:graphicFrame macro="">
      <xdr:nvGraphicFramePr>
        <xdr:cNvPr id="9" name="Gráfico 8">
          <a:extLst>
            <a:ext uri="{FF2B5EF4-FFF2-40B4-BE49-F238E27FC236}">
              <a16:creationId xmlns:a16="http://schemas.microsoft.com/office/drawing/2014/main" id="{64FAE734-A834-433C-A442-85DFFCB4F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751417</xdr:colOff>
      <xdr:row>65</xdr:row>
      <xdr:rowOff>35983</xdr:rowOff>
    </xdr:from>
    <xdr:to>
      <xdr:col>29</xdr:col>
      <xdr:colOff>751417</xdr:colOff>
      <xdr:row>79</xdr:row>
      <xdr:rowOff>112183</xdr:rowOff>
    </xdr:to>
    <xdr:graphicFrame macro="">
      <xdr:nvGraphicFramePr>
        <xdr:cNvPr id="10" name="Gráfico 9">
          <a:extLst>
            <a:ext uri="{FF2B5EF4-FFF2-40B4-BE49-F238E27FC236}">
              <a16:creationId xmlns:a16="http://schemas.microsoft.com/office/drawing/2014/main" id="{26D82F29-56C4-4913-8DCC-1F9FC5BD4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showRowColHeaders="0" topLeftCell="D52" zoomScale="80" zoomScaleNormal="80" workbookViewId="0">
      <selection activeCell="X69" sqref="X69"/>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76</v>
      </c>
      <c r="Z1" s="30" t="s">
        <v>83</v>
      </c>
    </row>
    <row r="2" spans="1:26" x14ac:dyDescent="0.25">
      <c r="A2" s="6">
        <v>1</v>
      </c>
      <c r="B2" s="6" t="s">
        <v>30</v>
      </c>
      <c r="C2" s="8">
        <v>2548</v>
      </c>
      <c r="D2" s="6">
        <v>2843</v>
      </c>
      <c r="E2" s="6">
        <v>2856</v>
      </c>
      <c r="F2" s="6">
        <v>2856</v>
      </c>
      <c r="G2" s="6">
        <v>2856</v>
      </c>
      <c r="H2" s="6">
        <v>2550</v>
      </c>
      <c r="I2" s="6">
        <v>3056</v>
      </c>
      <c r="J2" s="6">
        <v>2754</v>
      </c>
      <c r="K2" s="9">
        <v>3060</v>
      </c>
      <c r="L2" s="34">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4">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8" t="s">
        <v>86</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0" t="s">
        <v>83</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2"/>
      <c r="G53" s="9"/>
    </row>
    <row r="54" spans="1:26" x14ac:dyDescent="0.25">
      <c r="C54" s="1"/>
      <c r="D54" s="32"/>
      <c r="G54" s="9"/>
    </row>
    <row r="55" spans="1:26" x14ac:dyDescent="0.25">
      <c r="D55" s="32"/>
      <c r="G55" s="32"/>
    </row>
    <row r="56" spans="1:26" x14ac:dyDescent="0.25">
      <c r="D56" s="32"/>
      <c r="G56" s="9"/>
    </row>
    <row r="57" spans="1:26" x14ac:dyDescent="0.25">
      <c r="D57" s="32"/>
      <c r="G57" s="9"/>
    </row>
    <row r="58" spans="1:26" x14ac:dyDescent="0.25">
      <c r="D58" s="32"/>
      <c r="G58" s="9"/>
    </row>
    <row r="59" spans="1:26" x14ac:dyDescent="0.25">
      <c r="D59" s="32"/>
      <c r="G59" s="9"/>
    </row>
    <row r="60" spans="1:26" x14ac:dyDescent="0.25">
      <c r="D60" s="32"/>
      <c r="G60" s="9"/>
    </row>
    <row r="61" spans="1:26" x14ac:dyDescent="0.25">
      <c r="D61" s="32"/>
      <c r="G61" s="9"/>
    </row>
    <row r="62" spans="1:26" x14ac:dyDescent="0.25">
      <c r="D62" s="32"/>
      <c r="G62" s="9"/>
    </row>
    <row r="63" spans="1:26" x14ac:dyDescent="0.25">
      <c r="D63" s="32"/>
      <c r="G63" s="9"/>
    </row>
    <row r="64" spans="1:26" x14ac:dyDescent="0.25">
      <c r="D64" s="32"/>
      <c r="G64" s="9"/>
    </row>
    <row r="65" spans="4:7" x14ac:dyDescent="0.25">
      <c r="D65" s="32"/>
      <c r="G65" s="9"/>
    </row>
    <row r="66" spans="4:7" x14ac:dyDescent="0.25">
      <c r="D66" s="32"/>
      <c r="G66" s="9"/>
    </row>
    <row r="67" spans="4:7" x14ac:dyDescent="0.25">
      <c r="D67" s="32"/>
      <c r="G67" s="9"/>
    </row>
    <row r="68" spans="4:7" x14ac:dyDescent="0.25">
      <c r="D68" s="32"/>
      <c r="G68" s="9"/>
    </row>
    <row r="69" spans="4:7" x14ac:dyDescent="0.25">
      <c r="D69" s="32"/>
      <c r="G69" s="9"/>
    </row>
    <row r="70" spans="4:7" x14ac:dyDescent="0.25">
      <c r="D70" s="32"/>
      <c r="G70" s="9"/>
    </row>
    <row r="71" spans="4:7" x14ac:dyDescent="0.25">
      <c r="D71" s="32"/>
      <c r="G71" s="9"/>
    </row>
    <row r="72" spans="4:7" x14ac:dyDescent="0.25">
      <c r="D72" s="32"/>
      <c r="G72" s="9"/>
    </row>
    <row r="73" spans="4:7" x14ac:dyDescent="0.25">
      <c r="D73" s="32"/>
      <c r="G73" s="9"/>
    </row>
    <row r="74" spans="4:7" x14ac:dyDescent="0.25">
      <c r="D74" s="32"/>
      <c r="G74" s="9"/>
    </row>
    <row r="75" spans="4:7" x14ac:dyDescent="0.25">
      <c r="D75" s="32"/>
      <c r="G75" s="9"/>
    </row>
    <row r="76" spans="4:7" x14ac:dyDescent="0.25">
      <c r="D76" s="32"/>
      <c r="G76" s="9"/>
    </row>
    <row r="77" spans="4:7" x14ac:dyDescent="0.25">
      <c r="D77" s="32"/>
      <c r="G77" s="9"/>
    </row>
    <row r="78" spans="4:7" x14ac:dyDescent="0.25">
      <c r="D78" s="32"/>
      <c r="G78" s="9"/>
    </row>
    <row r="79" spans="4:7" x14ac:dyDescent="0.25">
      <c r="D79" s="32"/>
      <c r="G79" s="9"/>
    </row>
    <row r="80" spans="4:7" x14ac:dyDescent="0.25">
      <c r="D80" s="32"/>
    </row>
    <row r="81" spans="4:7" x14ac:dyDescent="0.25">
      <c r="D81" s="32"/>
      <c r="G81" s="8"/>
    </row>
    <row r="82" spans="4:7" x14ac:dyDescent="0.25">
      <c r="D82" s="32"/>
      <c r="G82" s="9"/>
    </row>
    <row r="83" spans="4:7" x14ac:dyDescent="0.25">
      <c r="D83" s="32"/>
      <c r="G83" s="9"/>
    </row>
    <row r="84" spans="4:7" x14ac:dyDescent="0.25">
      <c r="D84" s="32"/>
      <c r="G84" s="9"/>
    </row>
    <row r="85" spans="4:7" x14ac:dyDescent="0.25">
      <c r="D85" s="32"/>
      <c r="G85" s="9"/>
    </row>
    <row r="86" spans="4:7" x14ac:dyDescent="0.25">
      <c r="D86" s="32"/>
      <c r="G86" s="15"/>
    </row>
    <row r="87" spans="4:7" x14ac:dyDescent="0.25">
      <c r="D87" s="32"/>
      <c r="G87" s="9"/>
    </row>
    <row r="88" spans="4:7" x14ac:dyDescent="0.25">
      <c r="D88" s="32"/>
      <c r="G88" s="9"/>
    </row>
    <row r="89" spans="4:7" x14ac:dyDescent="0.25">
      <c r="D89" s="32"/>
      <c r="G89" s="9"/>
    </row>
    <row r="90" spans="4:7" x14ac:dyDescent="0.25">
      <c r="D90" s="32"/>
      <c r="G90" s="9"/>
    </row>
    <row r="91" spans="4:7" x14ac:dyDescent="0.25">
      <c r="D91" s="32"/>
      <c r="G91" s="9"/>
    </row>
    <row r="92" spans="4:7" x14ac:dyDescent="0.25">
      <c r="D92" s="32"/>
      <c r="G92" s="9"/>
    </row>
    <row r="93" spans="4:7" x14ac:dyDescent="0.25">
      <c r="D93" s="32"/>
      <c r="G93" s="9"/>
    </row>
    <row r="94" spans="4:7" x14ac:dyDescent="0.25">
      <c r="D94" s="32"/>
      <c r="G94" s="9"/>
    </row>
    <row r="95" spans="4:7" x14ac:dyDescent="0.25">
      <c r="D95" s="32"/>
      <c r="G95" s="9"/>
    </row>
    <row r="96" spans="4:7" x14ac:dyDescent="0.25">
      <c r="D96" s="32"/>
      <c r="G96" s="9"/>
    </row>
    <row r="97" spans="4:7" x14ac:dyDescent="0.25">
      <c r="D97" s="32"/>
      <c r="G97" s="9"/>
    </row>
    <row r="98" spans="4:7" x14ac:dyDescent="0.25">
      <c r="D98" s="32"/>
      <c r="G98" s="9"/>
    </row>
    <row r="99" spans="4:7" x14ac:dyDescent="0.25">
      <c r="D99" s="32"/>
      <c r="G99" s="9"/>
    </row>
    <row r="100" spans="4:7" x14ac:dyDescent="0.25">
      <c r="D100" s="32"/>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topLeftCell="M1" zoomScaleNormal="100" workbookViewId="0">
      <pane ySplit="1" topLeftCell="A2" activePane="bottomLeft" state="frozen"/>
      <selection activeCell="L1" sqref="L1"/>
      <selection pane="bottomLeft" activeCell="AA64" sqref="AA64"/>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0" t="s">
        <v>83</v>
      </c>
    </row>
    <row r="2" spans="1:26" x14ac:dyDescent="0.25">
      <c r="A2" s="17">
        <v>1</v>
      </c>
      <c r="B2" s="17" t="s">
        <v>30</v>
      </c>
      <c r="C2" s="17">
        <v>100</v>
      </c>
      <c r="D2" s="17">
        <v>135</v>
      </c>
      <c r="E2" s="17">
        <v>183</v>
      </c>
      <c r="F2" s="17">
        <v>532</v>
      </c>
      <c r="G2" s="17">
        <v>216</v>
      </c>
      <c r="H2" s="17">
        <v>55</v>
      </c>
      <c r="I2" s="17">
        <v>72</v>
      </c>
      <c r="J2" s="17">
        <v>124</v>
      </c>
      <c r="K2" s="32">
        <v>68</v>
      </c>
      <c r="L2" s="32">
        <v>76</v>
      </c>
      <c r="M2" s="10">
        <v>134</v>
      </c>
      <c r="N2" s="10">
        <v>120</v>
      </c>
      <c r="O2" s="12">
        <v>55</v>
      </c>
      <c r="P2" s="10">
        <v>116</v>
      </c>
      <c r="Q2" s="10">
        <v>163</v>
      </c>
      <c r="R2" s="12">
        <v>37</v>
      </c>
      <c r="S2" s="10">
        <v>94</v>
      </c>
      <c r="T2" s="12">
        <v>41</v>
      </c>
      <c r="U2" s="17">
        <v>120</v>
      </c>
      <c r="V2" s="17">
        <v>129</v>
      </c>
      <c r="W2" s="17">
        <v>144</v>
      </c>
      <c r="X2" s="17">
        <v>86</v>
      </c>
      <c r="Y2" s="3">
        <f>SUM(C2:X2)</f>
        <v>2800</v>
      </c>
      <c r="Z2" s="30">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2">
        <v>239</v>
      </c>
      <c r="M3" s="10">
        <v>257</v>
      </c>
      <c r="N3" s="10">
        <v>338</v>
      </c>
      <c r="O3" s="12">
        <v>260</v>
      </c>
      <c r="P3" s="10">
        <v>297</v>
      </c>
      <c r="Q3" s="10">
        <v>323</v>
      </c>
      <c r="R3" s="12">
        <v>220</v>
      </c>
      <c r="S3" s="10">
        <v>363</v>
      </c>
      <c r="T3" s="12">
        <v>199</v>
      </c>
      <c r="U3" s="17">
        <v>345</v>
      </c>
      <c r="V3" s="17">
        <v>330</v>
      </c>
      <c r="W3" s="17">
        <v>510</v>
      </c>
      <c r="X3" s="17"/>
      <c r="Y3" s="3">
        <f t="shared" ref="Y3:Y49" si="1">SUM(C3:X3)</f>
        <v>13252</v>
      </c>
      <c r="Z3" s="30">
        <f t="shared" si="0"/>
        <v>631.04761904761904</v>
      </c>
    </row>
    <row r="4" spans="1:26" x14ac:dyDescent="0.25">
      <c r="A4" s="17">
        <v>3</v>
      </c>
      <c r="B4" s="17" t="s">
        <v>70</v>
      </c>
      <c r="C4" s="17"/>
      <c r="D4" s="17"/>
      <c r="E4" s="17"/>
      <c r="F4" s="17"/>
      <c r="G4" s="17"/>
      <c r="H4" s="17"/>
      <c r="I4" s="17"/>
      <c r="J4" s="17"/>
      <c r="L4" s="32"/>
      <c r="M4" s="10">
        <v>389</v>
      </c>
      <c r="N4" s="10">
        <v>84</v>
      </c>
      <c r="O4" s="12">
        <v>55</v>
      </c>
      <c r="P4" s="10">
        <v>96</v>
      </c>
      <c r="Q4" s="10">
        <v>66</v>
      </c>
      <c r="R4" s="12">
        <v>42</v>
      </c>
      <c r="S4" s="10">
        <v>60</v>
      </c>
      <c r="T4" s="12">
        <v>84</v>
      </c>
      <c r="U4" s="17">
        <v>83</v>
      </c>
      <c r="V4" s="17">
        <v>146</v>
      </c>
      <c r="W4" s="17">
        <v>112</v>
      </c>
      <c r="X4" s="17">
        <v>166</v>
      </c>
      <c r="Y4" s="3">
        <f t="shared" si="1"/>
        <v>1383</v>
      </c>
      <c r="Z4" s="30">
        <f t="shared" si="0"/>
        <v>115.25</v>
      </c>
    </row>
    <row r="5" spans="1:26" x14ac:dyDescent="0.25">
      <c r="A5" s="17">
        <v>4</v>
      </c>
      <c r="B5" s="17" t="s">
        <v>16</v>
      </c>
      <c r="C5" s="17">
        <v>78</v>
      </c>
      <c r="D5" s="17">
        <v>99</v>
      </c>
      <c r="E5" s="17">
        <v>107</v>
      </c>
      <c r="F5" s="17">
        <v>87</v>
      </c>
      <c r="G5" s="17">
        <v>83</v>
      </c>
      <c r="H5" s="17">
        <v>51</v>
      </c>
      <c r="I5" s="17">
        <v>31</v>
      </c>
      <c r="J5" s="17">
        <v>83</v>
      </c>
      <c r="K5" s="10">
        <v>72</v>
      </c>
      <c r="L5" s="32">
        <v>59</v>
      </c>
      <c r="M5" s="10">
        <v>42</v>
      </c>
      <c r="N5" s="10">
        <v>58</v>
      </c>
      <c r="O5" s="12">
        <v>60</v>
      </c>
      <c r="P5" s="10">
        <v>42</v>
      </c>
      <c r="Q5" s="10">
        <v>112</v>
      </c>
      <c r="R5" s="12">
        <v>29</v>
      </c>
      <c r="S5" s="10">
        <v>62</v>
      </c>
      <c r="T5" s="12">
        <v>40</v>
      </c>
      <c r="U5" s="17">
        <v>140</v>
      </c>
      <c r="V5" s="17">
        <v>56</v>
      </c>
      <c r="W5" s="17">
        <v>162</v>
      </c>
      <c r="X5" s="17">
        <v>56</v>
      </c>
      <c r="Y5" s="3">
        <f t="shared" si="1"/>
        <v>1609</v>
      </c>
      <c r="Z5" s="30">
        <f t="shared" si="0"/>
        <v>73.13636363636364</v>
      </c>
    </row>
    <row r="6" spans="1:26" x14ac:dyDescent="0.25">
      <c r="A6" s="17">
        <v>5</v>
      </c>
      <c r="B6" s="17" t="s">
        <v>25</v>
      </c>
      <c r="C6" s="17">
        <v>58</v>
      </c>
      <c r="D6" s="17">
        <v>93</v>
      </c>
      <c r="E6" s="17">
        <v>156</v>
      </c>
      <c r="F6" s="17">
        <v>139</v>
      </c>
      <c r="G6" s="17">
        <v>141</v>
      </c>
      <c r="H6" s="17">
        <v>48</v>
      </c>
      <c r="I6" s="17">
        <v>90</v>
      </c>
      <c r="J6" s="17">
        <v>57</v>
      </c>
      <c r="K6" s="18">
        <v>39</v>
      </c>
      <c r="L6" s="32">
        <v>135</v>
      </c>
      <c r="M6" s="10">
        <v>51</v>
      </c>
      <c r="N6" s="10">
        <v>66</v>
      </c>
      <c r="O6" s="12">
        <v>126</v>
      </c>
      <c r="P6" s="10">
        <v>56</v>
      </c>
      <c r="Q6" s="10">
        <v>44</v>
      </c>
      <c r="R6" s="12">
        <v>66</v>
      </c>
      <c r="S6" s="10">
        <v>76</v>
      </c>
      <c r="T6" s="12">
        <v>76</v>
      </c>
      <c r="U6" s="17">
        <v>96</v>
      </c>
      <c r="V6" s="17">
        <v>76</v>
      </c>
      <c r="W6" s="17">
        <v>41</v>
      </c>
      <c r="X6" s="17">
        <v>177</v>
      </c>
      <c r="Y6" s="3">
        <f t="shared" si="1"/>
        <v>1907</v>
      </c>
      <c r="Z6" s="30">
        <f t="shared" si="0"/>
        <v>86.681818181818187</v>
      </c>
    </row>
    <row r="7" spans="1:26" x14ac:dyDescent="0.25">
      <c r="A7" s="17">
        <v>6</v>
      </c>
      <c r="B7" s="17" t="s">
        <v>12</v>
      </c>
      <c r="C7" s="17">
        <v>184</v>
      </c>
      <c r="D7" s="17">
        <v>56</v>
      </c>
      <c r="E7" s="17">
        <v>90</v>
      </c>
      <c r="F7" s="17">
        <v>124</v>
      </c>
      <c r="G7" s="17">
        <v>73</v>
      </c>
      <c r="H7" s="17">
        <v>31</v>
      </c>
      <c r="I7" s="17">
        <v>31</v>
      </c>
      <c r="J7" s="17">
        <v>40</v>
      </c>
      <c r="K7" s="10">
        <v>114</v>
      </c>
      <c r="L7" s="32">
        <v>45</v>
      </c>
      <c r="M7" s="10">
        <v>43</v>
      </c>
      <c r="N7" s="10">
        <v>80</v>
      </c>
      <c r="O7" s="12">
        <v>45</v>
      </c>
      <c r="P7" s="10">
        <v>41</v>
      </c>
      <c r="Q7" s="10">
        <v>40</v>
      </c>
      <c r="R7" s="12">
        <v>49</v>
      </c>
      <c r="S7" s="10">
        <v>19</v>
      </c>
      <c r="T7" s="12">
        <v>58</v>
      </c>
      <c r="U7" s="17">
        <v>104</v>
      </c>
      <c r="V7" s="17">
        <v>98</v>
      </c>
      <c r="W7" s="17">
        <v>113</v>
      </c>
      <c r="X7" s="17">
        <v>44</v>
      </c>
      <c r="Y7" s="3">
        <f t="shared" si="1"/>
        <v>1522</v>
      </c>
      <c r="Z7" s="30">
        <f t="shared" si="0"/>
        <v>69.181818181818187</v>
      </c>
    </row>
    <row r="8" spans="1:26" x14ac:dyDescent="0.25">
      <c r="A8" s="17">
        <v>7</v>
      </c>
      <c r="B8" s="17" t="s">
        <v>15</v>
      </c>
      <c r="C8" s="17">
        <v>123</v>
      </c>
      <c r="D8" s="17">
        <v>121</v>
      </c>
      <c r="E8" s="17">
        <v>100</v>
      </c>
      <c r="F8" s="17">
        <v>132</v>
      </c>
      <c r="G8" s="17">
        <v>76</v>
      </c>
      <c r="H8" s="17">
        <v>86</v>
      </c>
      <c r="I8" s="17">
        <v>57</v>
      </c>
      <c r="J8" s="17">
        <v>70</v>
      </c>
      <c r="K8" s="10">
        <v>36</v>
      </c>
      <c r="L8" s="32">
        <v>110</v>
      </c>
      <c r="M8" s="10">
        <v>83</v>
      </c>
      <c r="N8" s="10">
        <v>74</v>
      </c>
      <c r="O8" s="12">
        <v>104</v>
      </c>
      <c r="P8" s="10">
        <v>110</v>
      </c>
      <c r="Q8" s="10">
        <v>126</v>
      </c>
      <c r="R8" s="12">
        <v>906</v>
      </c>
      <c r="S8" s="10">
        <v>81</v>
      </c>
      <c r="T8" s="12">
        <v>86</v>
      </c>
      <c r="U8" s="17">
        <v>176</v>
      </c>
      <c r="V8" s="17">
        <v>61</v>
      </c>
      <c r="W8" s="17">
        <v>88</v>
      </c>
      <c r="X8" s="17">
        <v>136</v>
      </c>
      <c r="Y8" s="3">
        <f t="shared" si="1"/>
        <v>2942</v>
      </c>
      <c r="Z8" s="30">
        <f t="shared" si="0"/>
        <v>133.72727272727272</v>
      </c>
    </row>
    <row r="9" spans="1:26" x14ac:dyDescent="0.25">
      <c r="A9" s="17">
        <v>8</v>
      </c>
      <c r="B9" s="17" t="s">
        <v>9</v>
      </c>
      <c r="C9" s="17">
        <v>137</v>
      </c>
      <c r="D9" s="17">
        <v>78</v>
      </c>
      <c r="E9" s="17">
        <v>98</v>
      </c>
      <c r="F9" s="17">
        <v>164</v>
      </c>
      <c r="G9" s="17">
        <v>76</v>
      </c>
      <c r="H9" s="17">
        <v>19</v>
      </c>
      <c r="I9" s="17">
        <v>75</v>
      </c>
      <c r="J9" s="17">
        <v>91</v>
      </c>
      <c r="K9" s="10">
        <v>104</v>
      </c>
      <c r="L9" s="32">
        <v>76</v>
      </c>
      <c r="M9" s="10">
        <v>55</v>
      </c>
      <c r="N9" s="10">
        <v>42</v>
      </c>
      <c r="O9" s="12">
        <v>71</v>
      </c>
      <c r="P9" s="10">
        <v>51</v>
      </c>
      <c r="Q9" s="10">
        <v>52</v>
      </c>
      <c r="R9" s="12">
        <v>129</v>
      </c>
      <c r="S9" s="10">
        <v>31</v>
      </c>
      <c r="T9" s="12">
        <v>86</v>
      </c>
      <c r="U9" s="17">
        <v>66</v>
      </c>
      <c r="V9" s="17">
        <v>242</v>
      </c>
      <c r="W9" s="17">
        <v>56</v>
      </c>
      <c r="X9" s="17">
        <v>155</v>
      </c>
      <c r="Y9" s="3">
        <f t="shared" si="1"/>
        <v>1954</v>
      </c>
      <c r="Z9" s="30">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2">
        <v>101</v>
      </c>
      <c r="M10" s="10">
        <v>90</v>
      </c>
      <c r="N10" s="10">
        <v>35</v>
      </c>
      <c r="O10" s="12">
        <v>193</v>
      </c>
      <c r="P10" s="10">
        <v>111</v>
      </c>
      <c r="Q10" s="10">
        <v>86</v>
      </c>
      <c r="R10" s="12">
        <v>402</v>
      </c>
      <c r="S10" s="10">
        <v>659</v>
      </c>
      <c r="T10" s="12">
        <v>531</v>
      </c>
      <c r="U10" s="17">
        <v>508</v>
      </c>
      <c r="V10" s="17">
        <v>623</v>
      </c>
      <c r="W10" s="17">
        <v>888</v>
      </c>
      <c r="X10" s="17">
        <v>1013</v>
      </c>
      <c r="Y10" s="3">
        <f t="shared" si="1"/>
        <v>6425</v>
      </c>
      <c r="Z10" s="30">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2">
        <v>37</v>
      </c>
      <c r="M11" s="10"/>
      <c r="N11" s="9"/>
      <c r="O11" s="17"/>
      <c r="P11" s="17"/>
      <c r="Q11" s="17"/>
      <c r="R11" s="17"/>
      <c r="S11" s="17"/>
      <c r="T11" s="17"/>
      <c r="U11" s="17">
        <v>74</v>
      </c>
      <c r="V11" s="17">
        <v>52</v>
      </c>
      <c r="W11" s="17">
        <v>82</v>
      </c>
      <c r="X11" s="17"/>
      <c r="Y11" s="3">
        <f t="shared" si="1"/>
        <v>777</v>
      </c>
      <c r="Z11" s="30">
        <f t="shared" si="0"/>
        <v>59.769230769230766</v>
      </c>
    </row>
    <row r="12" spans="1:26" x14ac:dyDescent="0.25">
      <c r="A12" s="17">
        <v>11</v>
      </c>
      <c r="B12" s="17" t="s">
        <v>68</v>
      </c>
      <c r="C12" s="17"/>
      <c r="D12" s="17"/>
      <c r="E12" s="17"/>
      <c r="F12" s="17"/>
      <c r="G12" s="17"/>
      <c r="H12" s="17"/>
      <c r="I12" s="17"/>
      <c r="J12" s="17"/>
      <c r="K12" s="10">
        <v>34</v>
      </c>
      <c r="L12" s="32">
        <v>45</v>
      </c>
      <c r="M12" s="10">
        <v>54</v>
      </c>
      <c r="N12" s="10">
        <v>43</v>
      </c>
      <c r="O12" s="12">
        <v>126</v>
      </c>
      <c r="P12" s="10">
        <v>34</v>
      </c>
      <c r="Q12" s="10">
        <v>42</v>
      </c>
      <c r="R12" s="19">
        <v>46</v>
      </c>
      <c r="S12" s="10">
        <v>50</v>
      </c>
      <c r="T12" s="12">
        <v>40</v>
      </c>
      <c r="U12" s="17">
        <v>67</v>
      </c>
      <c r="V12" s="17">
        <v>56</v>
      </c>
      <c r="W12" s="17">
        <v>30</v>
      </c>
      <c r="X12" s="17"/>
      <c r="Y12" s="3">
        <f t="shared" si="1"/>
        <v>667</v>
      </c>
      <c r="Z12" s="30">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2">
        <v>64</v>
      </c>
      <c r="M13" s="10">
        <v>63</v>
      </c>
      <c r="N13" s="10">
        <v>74</v>
      </c>
      <c r="O13" s="12">
        <v>72</v>
      </c>
      <c r="P13" s="10">
        <v>134</v>
      </c>
      <c r="Q13" s="10">
        <v>70</v>
      </c>
      <c r="R13" s="17"/>
      <c r="S13" s="10">
        <v>22</v>
      </c>
      <c r="T13" s="12">
        <v>158</v>
      </c>
      <c r="U13" s="17">
        <v>337</v>
      </c>
      <c r="V13" s="17">
        <v>194</v>
      </c>
      <c r="W13" s="17">
        <v>160</v>
      </c>
      <c r="X13" s="17">
        <v>218</v>
      </c>
      <c r="Y13" s="3">
        <f t="shared" si="1"/>
        <v>3798</v>
      </c>
      <c r="Z13" s="30">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2">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0">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2">
        <v>128</v>
      </c>
      <c r="M15" s="10">
        <v>182</v>
      </c>
      <c r="N15" s="10">
        <v>102</v>
      </c>
      <c r="O15" s="12">
        <v>152</v>
      </c>
      <c r="P15" s="10">
        <v>124</v>
      </c>
      <c r="Q15" s="10">
        <v>116</v>
      </c>
      <c r="R15" s="12">
        <v>88</v>
      </c>
      <c r="S15" s="10">
        <v>86</v>
      </c>
      <c r="T15" s="12">
        <v>236</v>
      </c>
      <c r="U15" s="17">
        <v>194</v>
      </c>
      <c r="V15" s="17">
        <v>168</v>
      </c>
      <c r="W15" s="17">
        <v>297</v>
      </c>
      <c r="X15" s="17">
        <v>288</v>
      </c>
      <c r="Y15" s="3">
        <f t="shared" si="1"/>
        <v>3780</v>
      </c>
      <c r="Z15" s="30">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2">
        <v>361</v>
      </c>
      <c r="M16" s="10">
        <v>274</v>
      </c>
      <c r="N16" s="10">
        <v>469</v>
      </c>
      <c r="O16" s="12">
        <v>512</v>
      </c>
      <c r="P16" s="10">
        <v>269</v>
      </c>
      <c r="Q16" s="10">
        <v>396</v>
      </c>
      <c r="R16" s="12">
        <v>385</v>
      </c>
      <c r="S16" s="10">
        <v>219</v>
      </c>
      <c r="T16" s="12">
        <v>536</v>
      </c>
      <c r="U16" s="17">
        <v>567</v>
      </c>
      <c r="V16" s="17">
        <v>409</v>
      </c>
      <c r="W16" s="17">
        <v>374</v>
      </c>
      <c r="X16" s="17">
        <v>509</v>
      </c>
      <c r="Y16" s="3">
        <f t="shared" si="1"/>
        <v>9431</v>
      </c>
      <c r="Z16" s="30">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2">
        <v>106</v>
      </c>
      <c r="M17" s="10">
        <v>108</v>
      </c>
      <c r="N17" s="10">
        <v>208</v>
      </c>
      <c r="O17" s="12">
        <v>108</v>
      </c>
      <c r="P17" s="10">
        <v>106</v>
      </c>
      <c r="Q17" s="10">
        <v>203</v>
      </c>
      <c r="R17" s="12">
        <v>153</v>
      </c>
      <c r="S17" s="10">
        <v>104</v>
      </c>
      <c r="T17" s="12">
        <v>139</v>
      </c>
      <c r="U17" s="17"/>
      <c r="V17" s="17">
        <v>87</v>
      </c>
      <c r="W17" s="17">
        <v>156</v>
      </c>
      <c r="X17" s="17">
        <v>119</v>
      </c>
      <c r="Y17" s="3">
        <f t="shared" si="1"/>
        <v>4999</v>
      </c>
      <c r="Z17" s="30">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2">
        <v>78</v>
      </c>
      <c r="M18" s="10">
        <v>185</v>
      </c>
      <c r="N18" s="10">
        <v>96</v>
      </c>
      <c r="O18" s="12">
        <v>36</v>
      </c>
      <c r="P18" s="10">
        <v>86</v>
      </c>
      <c r="Q18" s="10">
        <v>56</v>
      </c>
      <c r="R18" s="12">
        <v>86</v>
      </c>
      <c r="S18" s="10">
        <v>93</v>
      </c>
      <c r="T18" s="12">
        <v>76</v>
      </c>
      <c r="U18" s="17">
        <v>56</v>
      </c>
      <c r="V18" s="17">
        <v>106</v>
      </c>
      <c r="W18" s="17">
        <v>66</v>
      </c>
      <c r="X18" s="17">
        <v>390</v>
      </c>
      <c r="Y18" s="3">
        <f t="shared" si="1"/>
        <v>3074</v>
      </c>
      <c r="Z18" s="30">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2">
        <v>61</v>
      </c>
      <c r="M19" s="10">
        <v>396</v>
      </c>
      <c r="N19" s="10">
        <v>72</v>
      </c>
      <c r="O19" s="12">
        <v>526</v>
      </c>
      <c r="P19" s="10">
        <v>88</v>
      </c>
      <c r="Q19" s="10">
        <v>62</v>
      </c>
      <c r="R19" s="12">
        <v>68</v>
      </c>
      <c r="S19" s="10">
        <v>34</v>
      </c>
      <c r="T19" s="12">
        <v>74</v>
      </c>
      <c r="U19" s="17">
        <v>154</v>
      </c>
      <c r="V19" s="17">
        <v>84</v>
      </c>
      <c r="W19" s="17">
        <v>24</v>
      </c>
      <c r="X19" s="17">
        <v>64</v>
      </c>
      <c r="Y19" s="3">
        <f t="shared" si="1"/>
        <v>2874</v>
      </c>
      <c r="Z19" s="30">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2">
        <v>228</v>
      </c>
      <c r="M20" s="10">
        <v>162</v>
      </c>
      <c r="N20" s="10">
        <v>295</v>
      </c>
      <c r="O20" s="12">
        <v>24</v>
      </c>
      <c r="P20" s="10">
        <v>24</v>
      </c>
      <c r="Q20" s="10">
        <v>4</v>
      </c>
      <c r="R20" s="12">
        <v>23</v>
      </c>
      <c r="S20" s="10">
        <v>36</v>
      </c>
      <c r="T20" s="12">
        <v>40</v>
      </c>
      <c r="U20" s="17">
        <v>9</v>
      </c>
      <c r="V20" s="17">
        <v>23</v>
      </c>
      <c r="W20" s="17">
        <v>45</v>
      </c>
      <c r="X20" s="17">
        <v>48</v>
      </c>
      <c r="Y20" s="3">
        <f t="shared" si="1"/>
        <v>2638</v>
      </c>
      <c r="Z20" s="30">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2">
        <v>46</v>
      </c>
      <c r="M21" s="10">
        <v>50</v>
      </c>
      <c r="N21" s="10">
        <v>45</v>
      </c>
      <c r="O21" s="12">
        <v>49</v>
      </c>
      <c r="P21" s="10">
        <v>26</v>
      </c>
      <c r="Q21" s="10">
        <v>108</v>
      </c>
      <c r="R21" s="12">
        <v>44</v>
      </c>
      <c r="S21" s="10">
        <v>79</v>
      </c>
      <c r="T21" s="12">
        <v>47</v>
      </c>
      <c r="U21" s="17">
        <v>92</v>
      </c>
      <c r="V21" s="17"/>
      <c r="W21" s="17">
        <v>18</v>
      </c>
      <c r="X21" s="17">
        <v>126</v>
      </c>
      <c r="Y21" s="3">
        <f t="shared" si="1"/>
        <v>1105</v>
      </c>
      <c r="Z21" s="30">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2">
        <v>47</v>
      </c>
      <c r="M22" s="10">
        <v>58</v>
      </c>
      <c r="N22" s="10">
        <v>53</v>
      </c>
      <c r="O22" s="12">
        <v>66</v>
      </c>
      <c r="P22" s="10">
        <v>76</v>
      </c>
      <c r="Q22" s="10">
        <v>51</v>
      </c>
      <c r="R22" s="12">
        <v>66</v>
      </c>
      <c r="S22" s="10">
        <v>43</v>
      </c>
      <c r="T22" s="12">
        <v>116</v>
      </c>
      <c r="U22" s="17">
        <v>96</v>
      </c>
      <c r="V22" s="17">
        <v>70</v>
      </c>
      <c r="W22" s="17">
        <v>111</v>
      </c>
      <c r="X22" s="17">
        <v>156</v>
      </c>
      <c r="Y22" s="3">
        <f t="shared" si="1"/>
        <v>2062</v>
      </c>
      <c r="Z22" s="30">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2">
        <v>97</v>
      </c>
      <c r="M23" s="10">
        <v>34</v>
      </c>
      <c r="N23" s="10">
        <v>108</v>
      </c>
      <c r="O23" s="12">
        <v>188</v>
      </c>
      <c r="P23" s="10">
        <v>189</v>
      </c>
      <c r="Q23" s="10">
        <v>108</v>
      </c>
      <c r="R23" s="12">
        <v>268</v>
      </c>
      <c r="S23" s="10">
        <v>85</v>
      </c>
      <c r="T23" s="12">
        <v>114</v>
      </c>
      <c r="U23" s="17">
        <v>132</v>
      </c>
      <c r="V23" s="17">
        <v>153</v>
      </c>
      <c r="W23" s="17">
        <v>130</v>
      </c>
      <c r="X23" s="17">
        <v>166</v>
      </c>
      <c r="Y23" s="3">
        <f t="shared" si="1"/>
        <v>2959</v>
      </c>
      <c r="Z23" s="30">
        <f>AVERAGE(C23:X23)</f>
        <v>134.5</v>
      </c>
    </row>
    <row r="24" spans="1:26" x14ac:dyDescent="0.25">
      <c r="A24" s="17">
        <v>23</v>
      </c>
      <c r="B24" s="17" t="s">
        <v>14</v>
      </c>
      <c r="C24" s="17">
        <v>48</v>
      </c>
      <c r="D24" s="17">
        <v>33</v>
      </c>
      <c r="E24" s="17">
        <v>75</v>
      </c>
      <c r="F24" s="17">
        <v>97</v>
      </c>
      <c r="G24" s="17">
        <v>84</v>
      </c>
      <c r="H24" s="17">
        <v>94</v>
      </c>
      <c r="I24" s="17">
        <v>41</v>
      </c>
      <c r="J24" s="17">
        <v>125</v>
      </c>
      <c r="K24" s="10">
        <v>69</v>
      </c>
      <c r="L24" s="32">
        <v>69</v>
      </c>
      <c r="M24" s="10">
        <v>97</v>
      </c>
      <c r="N24" s="10">
        <v>64</v>
      </c>
      <c r="O24" s="12">
        <v>64</v>
      </c>
      <c r="P24" s="10">
        <v>64</v>
      </c>
      <c r="Q24" s="10">
        <v>161</v>
      </c>
      <c r="R24" s="12">
        <v>54</v>
      </c>
      <c r="S24" s="10">
        <v>31</v>
      </c>
      <c r="T24" s="12">
        <v>74</v>
      </c>
      <c r="U24" s="17">
        <v>307</v>
      </c>
      <c r="V24" s="17">
        <v>54</v>
      </c>
      <c r="W24" s="17">
        <v>176</v>
      </c>
      <c r="X24" s="17">
        <v>59</v>
      </c>
      <c r="Y24" s="3">
        <f t="shared" si="1"/>
        <v>1940</v>
      </c>
      <c r="Z24" s="30">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2">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0">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2">
        <v>50</v>
      </c>
      <c r="M26" s="10">
        <v>44</v>
      </c>
      <c r="N26" s="10">
        <v>36</v>
      </c>
      <c r="O26" s="12">
        <v>65</v>
      </c>
      <c r="P26" s="10">
        <v>39</v>
      </c>
      <c r="Q26" s="10">
        <v>53</v>
      </c>
      <c r="R26" s="12">
        <v>236</v>
      </c>
      <c r="S26" s="10">
        <v>66</v>
      </c>
      <c r="T26" s="12">
        <v>60</v>
      </c>
      <c r="U26" s="17">
        <v>33</v>
      </c>
      <c r="V26" s="17">
        <v>28</v>
      </c>
      <c r="W26" s="17">
        <v>46</v>
      </c>
      <c r="X26" s="17">
        <v>188</v>
      </c>
      <c r="Y26" s="3">
        <f t="shared" si="1"/>
        <v>1743</v>
      </c>
      <c r="Z26" s="30">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2">
        <v>94</v>
      </c>
      <c r="M27" s="10">
        <v>52</v>
      </c>
      <c r="N27" s="10">
        <v>93</v>
      </c>
      <c r="O27" s="12">
        <v>51</v>
      </c>
      <c r="P27" s="10">
        <v>70</v>
      </c>
      <c r="Q27" s="10">
        <v>121</v>
      </c>
      <c r="R27" s="12">
        <v>36</v>
      </c>
      <c r="S27" s="10">
        <v>68</v>
      </c>
      <c r="T27" s="12">
        <v>60</v>
      </c>
      <c r="U27" s="17">
        <v>62</v>
      </c>
      <c r="V27" s="17">
        <v>62</v>
      </c>
      <c r="W27" s="17">
        <v>150</v>
      </c>
      <c r="X27" s="17">
        <v>247</v>
      </c>
      <c r="Y27" s="3">
        <f t="shared" si="1"/>
        <v>2296</v>
      </c>
      <c r="Z27" s="30">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2">
        <v>116</v>
      </c>
      <c r="M28" s="10">
        <v>48</v>
      </c>
      <c r="N28" s="10">
        <v>29</v>
      </c>
      <c r="O28" s="12">
        <v>141</v>
      </c>
      <c r="P28" s="10">
        <v>111</v>
      </c>
      <c r="Q28" s="10">
        <v>222</v>
      </c>
      <c r="R28" s="12">
        <v>93</v>
      </c>
      <c r="S28" s="10">
        <v>55</v>
      </c>
      <c r="T28" s="12">
        <v>38</v>
      </c>
      <c r="U28" s="17">
        <v>81</v>
      </c>
      <c r="V28" s="17">
        <v>112</v>
      </c>
      <c r="W28" s="17">
        <v>131</v>
      </c>
      <c r="X28" s="17">
        <v>231</v>
      </c>
      <c r="Y28" s="3">
        <f t="shared" si="1"/>
        <v>3289</v>
      </c>
      <c r="Z28" s="30">
        <f t="shared" si="2"/>
        <v>149.5</v>
      </c>
    </row>
    <row r="29" spans="1:26" x14ac:dyDescent="0.25">
      <c r="A29" s="17">
        <v>28</v>
      </c>
      <c r="B29" s="17" t="s">
        <v>21</v>
      </c>
      <c r="C29" s="17">
        <v>105</v>
      </c>
      <c r="D29" s="17">
        <v>386</v>
      </c>
      <c r="E29" s="17">
        <v>167</v>
      </c>
      <c r="F29" s="17">
        <v>115</v>
      </c>
      <c r="G29" s="17">
        <v>57</v>
      </c>
      <c r="H29" s="17">
        <v>63</v>
      </c>
      <c r="I29" s="17">
        <v>49</v>
      </c>
      <c r="J29" s="17">
        <v>82</v>
      </c>
      <c r="K29" s="10">
        <v>36</v>
      </c>
      <c r="L29" s="32">
        <v>116</v>
      </c>
      <c r="M29" s="10">
        <v>216</v>
      </c>
      <c r="N29" s="10">
        <v>73</v>
      </c>
      <c r="O29" s="12">
        <v>124</v>
      </c>
      <c r="P29" s="10">
        <v>86</v>
      </c>
      <c r="Q29" s="10">
        <v>146</v>
      </c>
      <c r="R29" s="12">
        <v>100</v>
      </c>
      <c r="S29" s="10">
        <v>76</v>
      </c>
      <c r="T29" s="12">
        <v>66</v>
      </c>
      <c r="U29" s="17">
        <v>678</v>
      </c>
      <c r="V29" s="17">
        <v>146</v>
      </c>
      <c r="W29" s="17">
        <v>200</v>
      </c>
      <c r="X29" s="17">
        <v>146</v>
      </c>
      <c r="Y29" s="3">
        <f t="shared" si="1"/>
        <v>3233</v>
      </c>
      <c r="Z29" s="30">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2">
        <v>15</v>
      </c>
      <c r="M30" s="10">
        <v>266</v>
      </c>
      <c r="N30" s="17">
        <v>249</v>
      </c>
      <c r="O30" s="12">
        <v>409</v>
      </c>
      <c r="P30" s="17">
        <v>122</v>
      </c>
      <c r="Q30" s="10">
        <v>282</v>
      </c>
      <c r="R30" s="12">
        <v>208</v>
      </c>
      <c r="S30" s="17">
        <v>272</v>
      </c>
      <c r="T30" s="12">
        <v>114</v>
      </c>
      <c r="U30" s="17">
        <v>153</v>
      </c>
      <c r="V30" s="17">
        <v>176</v>
      </c>
      <c r="W30" s="17">
        <v>153</v>
      </c>
      <c r="X30" s="17">
        <v>184</v>
      </c>
      <c r="Y30" s="3">
        <f t="shared" si="1"/>
        <v>4736</v>
      </c>
      <c r="Z30" s="30">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2">
        <v>103</v>
      </c>
      <c r="M31" s="10">
        <v>84</v>
      </c>
      <c r="N31" s="10">
        <v>104</v>
      </c>
      <c r="O31" s="12">
        <v>86</v>
      </c>
      <c r="P31" s="10">
        <v>53</v>
      </c>
      <c r="Q31" s="10">
        <v>144</v>
      </c>
      <c r="R31" s="12">
        <v>146</v>
      </c>
      <c r="S31" s="10">
        <v>76</v>
      </c>
      <c r="T31" s="12">
        <v>104</v>
      </c>
      <c r="U31" s="17">
        <v>126</v>
      </c>
      <c r="V31" s="17">
        <v>321</v>
      </c>
      <c r="W31" s="17">
        <v>165</v>
      </c>
      <c r="X31" s="17">
        <v>125</v>
      </c>
      <c r="Y31" s="3">
        <f t="shared" si="1"/>
        <v>2685</v>
      </c>
      <c r="Z31" s="30">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2">
        <v>62</v>
      </c>
      <c r="M32" s="10">
        <v>63</v>
      </c>
      <c r="N32" s="10">
        <v>84</v>
      </c>
      <c r="O32" s="12">
        <v>74</v>
      </c>
      <c r="P32" s="10">
        <v>80</v>
      </c>
      <c r="Q32" s="10">
        <v>64</v>
      </c>
      <c r="R32" s="12">
        <v>72</v>
      </c>
      <c r="S32" s="10">
        <v>137</v>
      </c>
      <c r="T32" s="12">
        <v>77</v>
      </c>
      <c r="U32" s="17">
        <v>52</v>
      </c>
      <c r="V32" s="17">
        <v>106</v>
      </c>
      <c r="W32" s="17">
        <v>96</v>
      </c>
      <c r="X32" s="17">
        <v>91</v>
      </c>
      <c r="Y32" s="3">
        <f t="shared" si="1"/>
        <v>2570</v>
      </c>
      <c r="Z32" s="30">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2">
        <v>89</v>
      </c>
      <c r="M33" s="10">
        <v>93</v>
      </c>
      <c r="N33" s="10">
        <v>70</v>
      </c>
      <c r="O33" s="12">
        <v>98</v>
      </c>
      <c r="P33" s="10">
        <v>57</v>
      </c>
      <c r="Q33" s="10">
        <v>39</v>
      </c>
      <c r="R33" s="12">
        <v>69</v>
      </c>
      <c r="S33" s="10">
        <v>91</v>
      </c>
      <c r="T33" s="12">
        <v>54</v>
      </c>
      <c r="U33" s="17">
        <v>46</v>
      </c>
      <c r="V33" s="17">
        <v>72</v>
      </c>
      <c r="W33" s="17">
        <v>90</v>
      </c>
      <c r="X33" s="17">
        <v>116</v>
      </c>
      <c r="Y33" s="3">
        <f t="shared" si="1"/>
        <v>1735</v>
      </c>
      <c r="Z33" s="30">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2">
        <v>407</v>
      </c>
      <c r="M34" s="10">
        <v>443</v>
      </c>
      <c r="N34" s="10">
        <v>180</v>
      </c>
      <c r="O34" s="12">
        <v>176</v>
      </c>
      <c r="P34" s="10">
        <v>741</v>
      </c>
      <c r="Q34" s="10">
        <v>292</v>
      </c>
      <c r="R34" s="12">
        <v>132</v>
      </c>
      <c r="S34" s="10">
        <v>56</v>
      </c>
      <c r="T34" s="12">
        <v>94</v>
      </c>
      <c r="U34" s="17">
        <v>165</v>
      </c>
      <c r="V34" s="17">
        <v>259</v>
      </c>
      <c r="W34" s="17">
        <v>271</v>
      </c>
      <c r="X34" s="17">
        <v>226</v>
      </c>
      <c r="Y34" s="3">
        <f t="shared" si="1"/>
        <v>4927</v>
      </c>
      <c r="Z34" s="30">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2">
        <v>89</v>
      </c>
      <c r="M35" s="10">
        <v>68</v>
      </c>
      <c r="N35" s="17">
        <v>28</v>
      </c>
      <c r="O35" s="12">
        <v>45</v>
      </c>
      <c r="P35" s="17">
        <v>56</v>
      </c>
      <c r="Q35" s="10">
        <v>106</v>
      </c>
      <c r="R35" s="12">
        <v>49</v>
      </c>
      <c r="S35" s="17">
        <v>76</v>
      </c>
      <c r="T35" s="12">
        <v>70</v>
      </c>
      <c r="U35" s="17">
        <v>84</v>
      </c>
      <c r="V35" s="17">
        <v>90</v>
      </c>
      <c r="W35" s="17">
        <v>71</v>
      </c>
      <c r="X35" s="17">
        <v>76</v>
      </c>
      <c r="Y35" s="3">
        <f t="shared" si="1"/>
        <v>2142</v>
      </c>
      <c r="Z35" s="30">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2">
        <v>125</v>
      </c>
      <c r="M36" s="10">
        <v>93</v>
      </c>
      <c r="N36" s="10">
        <v>60</v>
      </c>
      <c r="O36" s="12">
        <v>96</v>
      </c>
      <c r="P36" s="10">
        <v>118</v>
      </c>
      <c r="Q36" s="10">
        <v>112</v>
      </c>
      <c r="R36" s="12">
        <v>68</v>
      </c>
      <c r="S36" s="10">
        <v>71</v>
      </c>
      <c r="T36" s="12">
        <v>118</v>
      </c>
      <c r="U36" s="17">
        <v>88</v>
      </c>
      <c r="V36" s="17">
        <v>148</v>
      </c>
      <c r="W36" s="17">
        <v>137</v>
      </c>
      <c r="X36" s="17">
        <v>153</v>
      </c>
      <c r="Y36" s="3">
        <f t="shared" si="1"/>
        <v>2537</v>
      </c>
      <c r="Z36" s="30">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2">
        <v>66</v>
      </c>
      <c r="M37" s="10">
        <v>172</v>
      </c>
      <c r="N37" s="10">
        <v>64</v>
      </c>
      <c r="O37" s="12">
        <v>70</v>
      </c>
      <c r="P37" s="10">
        <v>75</v>
      </c>
      <c r="Q37" s="10">
        <v>126</v>
      </c>
      <c r="R37" s="12">
        <v>47</v>
      </c>
      <c r="S37" s="10">
        <v>81</v>
      </c>
      <c r="T37" s="12">
        <v>70</v>
      </c>
      <c r="U37" s="17">
        <v>120</v>
      </c>
      <c r="V37" s="17">
        <v>89</v>
      </c>
      <c r="W37" s="17">
        <v>98</v>
      </c>
      <c r="X37" s="17">
        <v>102</v>
      </c>
      <c r="Y37" s="3">
        <f t="shared" si="1"/>
        <v>1800</v>
      </c>
      <c r="Z37" s="30">
        <f t="shared" si="2"/>
        <v>81.818181818181813</v>
      </c>
    </row>
    <row r="38" spans="1:26" x14ac:dyDescent="0.25">
      <c r="A38" s="17">
        <v>37</v>
      </c>
      <c r="B38" s="17" t="s">
        <v>66</v>
      </c>
      <c r="C38" s="17"/>
      <c r="D38" s="17"/>
      <c r="E38" s="17"/>
      <c r="F38" s="17">
        <v>175</v>
      </c>
      <c r="G38" s="17">
        <v>820</v>
      </c>
      <c r="H38" s="17">
        <v>252</v>
      </c>
      <c r="I38" s="17">
        <v>252</v>
      </c>
      <c r="J38" s="17">
        <v>247</v>
      </c>
      <c r="K38" s="10">
        <v>108</v>
      </c>
      <c r="L38" s="32">
        <v>106</v>
      </c>
      <c r="M38" s="10">
        <v>346</v>
      </c>
      <c r="N38" s="10">
        <v>131</v>
      </c>
      <c r="O38" s="12">
        <v>104</v>
      </c>
      <c r="P38" s="10">
        <v>126</v>
      </c>
      <c r="Q38" s="10">
        <v>96</v>
      </c>
      <c r="R38" s="12">
        <v>94</v>
      </c>
      <c r="S38" s="10">
        <v>106</v>
      </c>
      <c r="T38" s="12">
        <v>92</v>
      </c>
      <c r="U38" s="17">
        <v>170</v>
      </c>
      <c r="V38" s="17">
        <v>163</v>
      </c>
      <c r="W38" s="17">
        <v>255</v>
      </c>
      <c r="X38" s="17">
        <v>213</v>
      </c>
      <c r="Y38" s="3">
        <f t="shared" si="1"/>
        <v>3856</v>
      </c>
      <c r="Z38" s="30">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2">
        <v>279</v>
      </c>
      <c r="M39" s="10">
        <v>196</v>
      </c>
      <c r="N39" s="10">
        <v>190</v>
      </c>
      <c r="O39" s="12">
        <v>200</v>
      </c>
      <c r="P39" s="10">
        <v>396</v>
      </c>
      <c r="Q39" s="10">
        <v>246</v>
      </c>
      <c r="R39" s="12">
        <v>114</v>
      </c>
      <c r="S39" s="10">
        <v>122</v>
      </c>
      <c r="T39" s="12">
        <v>140</v>
      </c>
      <c r="U39" s="17">
        <v>155</v>
      </c>
      <c r="V39" s="17">
        <v>320</v>
      </c>
      <c r="W39" s="17">
        <v>164</v>
      </c>
      <c r="X39" s="17">
        <v>232</v>
      </c>
      <c r="Y39" s="3">
        <f t="shared" si="1"/>
        <v>4324</v>
      </c>
      <c r="Z39" s="30">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2">
        <v>226</v>
      </c>
      <c r="M40" s="10">
        <v>150</v>
      </c>
      <c r="N40" s="10">
        <v>77</v>
      </c>
      <c r="O40" s="12">
        <v>224</v>
      </c>
      <c r="P40" s="10">
        <v>162</v>
      </c>
      <c r="Q40" s="10">
        <v>108</v>
      </c>
      <c r="R40" s="12">
        <v>264</v>
      </c>
      <c r="S40" s="10">
        <v>161</v>
      </c>
      <c r="T40" s="12">
        <v>218</v>
      </c>
      <c r="U40" s="17">
        <v>270</v>
      </c>
      <c r="V40" s="17">
        <v>166</v>
      </c>
      <c r="W40" s="17">
        <v>176</v>
      </c>
      <c r="X40" s="17">
        <v>338</v>
      </c>
      <c r="Y40" s="3">
        <f t="shared" si="1"/>
        <v>7090</v>
      </c>
      <c r="Z40" s="30">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2">
        <v>47</v>
      </c>
      <c r="M41" s="10">
        <v>154</v>
      </c>
      <c r="N41" s="10">
        <v>31</v>
      </c>
      <c r="O41" s="12">
        <v>46</v>
      </c>
      <c r="P41" s="10">
        <v>59</v>
      </c>
      <c r="Q41" s="10">
        <v>56</v>
      </c>
      <c r="R41" s="12">
        <v>52</v>
      </c>
      <c r="S41" s="10">
        <v>92</v>
      </c>
      <c r="T41" s="12">
        <v>64</v>
      </c>
      <c r="U41" s="17">
        <v>74</v>
      </c>
      <c r="V41" s="17">
        <v>66</v>
      </c>
      <c r="W41" s="17">
        <v>36</v>
      </c>
      <c r="X41" s="17">
        <v>52</v>
      </c>
      <c r="Y41" s="3">
        <f t="shared" si="1"/>
        <v>2455</v>
      </c>
      <c r="Z41" s="30">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2">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0">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2">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0">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2">
        <v>156</v>
      </c>
      <c r="M44" s="10">
        <v>83</v>
      </c>
      <c r="N44" s="10">
        <v>84</v>
      </c>
      <c r="O44" s="10">
        <v>45</v>
      </c>
      <c r="P44" s="10">
        <v>63</v>
      </c>
      <c r="Q44" s="10">
        <v>76</v>
      </c>
      <c r="R44" s="12">
        <v>71</v>
      </c>
      <c r="S44" s="10">
        <v>61</v>
      </c>
      <c r="T44" s="12">
        <v>36</v>
      </c>
      <c r="U44" s="17">
        <v>62</v>
      </c>
      <c r="V44" s="17">
        <v>76</v>
      </c>
      <c r="W44" s="17">
        <v>78</v>
      </c>
      <c r="X44" s="17">
        <v>92</v>
      </c>
      <c r="Y44" s="3">
        <f t="shared" si="1"/>
        <v>1816</v>
      </c>
      <c r="Z44" s="30">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2">
        <v>266</v>
      </c>
      <c r="M45" s="10">
        <v>106</v>
      </c>
      <c r="N45" s="10">
        <v>66</v>
      </c>
      <c r="O45" s="12">
        <v>83</v>
      </c>
      <c r="P45" s="10">
        <v>69</v>
      </c>
      <c r="Q45" s="10">
        <v>56</v>
      </c>
      <c r="R45" s="12">
        <v>116</v>
      </c>
      <c r="S45" s="10">
        <v>39</v>
      </c>
      <c r="T45" s="12">
        <v>91</v>
      </c>
      <c r="U45" s="17">
        <v>106</v>
      </c>
      <c r="V45" s="17">
        <v>90</v>
      </c>
      <c r="W45" s="17">
        <v>120</v>
      </c>
      <c r="X45" s="17">
        <v>186</v>
      </c>
      <c r="Y45" s="3">
        <f t="shared" si="1"/>
        <v>3656</v>
      </c>
      <c r="Z45" s="30">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2">
        <v>50</v>
      </c>
      <c r="M46" s="10">
        <v>59</v>
      </c>
      <c r="N46" s="10">
        <v>45</v>
      </c>
      <c r="O46" s="12">
        <v>85</v>
      </c>
      <c r="P46" s="17"/>
      <c r="Q46" s="10">
        <v>45</v>
      </c>
      <c r="R46" s="12">
        <v>24</v>
      </c>
      <c r="S46" s="10">
        <v>62</v>
      </c>
      <c r="T46" s="12">
        <v>111</v>
      </c>
      <c r="U46" s="17">
        <v>116</v>
      </c>
      <c r="V46" s="17"/>
      <c r="W46" s="17"/>
      <c r="X46" s="17"/>
      <c r="Y46" s="3">
        <f t="shared" si="1"/>
        <v>950</v>
      </c>
      <c r="Z46" s="30">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2">
        <v>393</v>
      </c>
      <c r="M47" s="10">
        <v>208</v>
      </c>
      <c r="N47" s="10">
        <v>103</v>
      </c>
      <c r="O47" s="12">
        <v>440</v>
      </c>
      <c r="P47" s="10">
        <v>237</v>
      </c>
      <c r="Q47" s="10">
        <v>110</v>
      </c>
      <c r="R47" s="12">
        <v>94</v>
      </c>
      <c r="S47" s="10">
        <v>95</v>
      </c>
      <c r="T47" s="12">
        <v>138</v>
      </c>
      <c r="U47" s="17">
        <v>144</v>
      </c>
      <c r="V47" s="17">
        <v>120</v>
      </c>
      <c r="W47" s="17">
        <v>483</v>
      </c>
      <c r="X47" s="17">
        <v>333</v>
      </c>
      <c r="Y47" s="3">
        <f t="shared" si="1"/>
        <v>4401</v>
      </c>
      <c r="Z47" s="30">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2">
        <v>181</v>
      </c>
      <c r="M48" s="10">
        <v>93</v>
      </c>
      <c r="N48" s="10">
        <v>139</v>
      </c>
      <c r="O48" s="10">
        <v>83</v>
      </c>
      <c r="P48" s="10">
        <v>76</v>
      </c>
      <c r="Q48" s="10">
        <v>131</v>
      </c>
      <c r="R48" s="12">
        <v>76</v>
      </c>
      <c r="S48" s="10">
        <v>75</v>
      </c>
      <c r="T48" s="12">
        <v>49</v>
      </c>
      <c r="U48" s="17">
        <v>40</v>
      </c>
      <c r="V48" s="17">
        <v>76</v>
      </c>
      <c r="W48" s="17">
        <v>61</v>
      </c>
      <c r="X48" s="17">
        <v>92</v>
      </c>
      <c r="Y48" s="3">
        <f t="shared" si="1"/>
        <v>1833</v>
      </c>
      <c r="Z48" s="30">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2">
        <v>48</v>
      </c>
      <c r="M49" s="10">
        <v>122</v>
      </c>
      <c r="N49" s="10">
        <v>61</v>
      </c>
      <c r="O49" s="12">
        <v>128</v>
      </c>
      <c r="P49" s="10">
        <v>54</v>
      </c>
      <c r="Q49" s="10">
        <v>69</v>
      </c>
      <c r="R49" s="12">
        <v>48</v>
      </c>
      <c r="S49" s="10">
        <v>79</v>
      </c>
      <c r="T49" s="12">
        <v>44</v>
      </c>
      <c r="U49" s="17">
        <v>438</v>
      </c>
      <c r="V49" s="17">
        <v>156</v>
      </c>
      <c r="W49" s="17">
        <v>132</v>
      </c>
      <c r="X49" s="17">
        <v>269</v>
      </c>
      <c r="Y49" s="3">
        <f t="shared" si="1"/>
        <v>2268</v>
      </c>
      <c r="Z49" s="30">
        <f t="shared" si="2"/>
        <v>103.09090909090909</v>
      </c>
    </row>
    <row r="50" spans="1:26" x14ac:dyDescent="0.25">
      <c r="B50" s="28" t="s">
        <v>77</v>
      </c>
      <c r="C50" s="28">
        <f>SUM(C2:C49)</f>
        <v>8959</v>
      </c>
      <c r="D50" s="28">
        <f t="shared" ref="D50:X50" si="3">SUM(D2:D49)</f>
        <v>18617</v>
      </c>
      <c r="E50" s="28">
        <f t="shared" si="3"/>
        <v>22750</v>
      </c>
      <c r="F50" s="28">
        <f t="shared" si="3"/>
        <v>15742</v>
      </c>
      <c r="G50" s="28">
        <f t="shared" si="3"/>
        <v>11640</v>
      </c>
      <c r="H50" s="28">
        <f t="shared" si="3"/>
        <v>5743</v>
      </c>
      <c r="I50" s="28">
        <f t="shared" si="3"/>
        <v>6563</v>
      </c>
      <c r="J50" s="28">
        <f t="shared" si="3"/>
        <v>6191</v>
      </c>
      <c r="K50" s="33">
        <f t="shared" ref="K50" si="4">SUM(K2:K49)</f>
        <v>7070</v>
      </c>
      <c r="L50" s="28">
        <f>SUM(L2:L49)</f>
        <v>7540</v>
      </c>
      <c r="M50" s="28">
        <f t="shared" si="3"/>
        <v>9153</v>
      </c>
      <c r="N50" s="28">
        <f t="shared" si="3"/>
        <v>6152</v>
      </c>
      <c r="O50" s="28">
        <f t="shared" si="3"/>
        <v>7902</v>
      </c>
      <c r="P50" s="28">
        <f t="shared" si="3"/>
        <v>6907</v>
      </c>
      <c r="Q50" s="28">
        <f t="shared" si="3"/>
        <v>6907</v>
      </c>
      <c r="R50" s="28">
        <f t="shared" si="3"/>
        <v>7403</v>
      </c>
      <c r="S50" s="28">
        <f t="shared" si="3"/>
        <v>6135</v>
      </c>
      <c r="T50" s="28">
        <f t="shared" si="3"/>
        <v>6375</v>
      </c>
      <c r="U50" s="28">
        <f t="shared" si="3"/>
        <v>9161</v>
      </c>
      <c r="V50" s="28">
        <f t="shared" si="3"/>
        <v>9036</v>
      </c>
      <c r="W50" s="28">
        <f t="shared" si="3"/>
        <v>9210</v>
      </c>
      <c r="X50" s="28">
        <f t="shared" si="3"/>
        <v>10957</v>
      </c>
    </row>
    <row r="51" spans="1:26" x14ac:dyDescent="0.25">
      <c r="B51" s="30" t="s">
        <v>83</v>
      </c>
      <c r="C51" s="30">
        <f>AVERAGE(C2:C49)</f>
        <v>218.51219512195121</v>
      </c>
      <c r="D51" s="30">
        <f t="shared" ref="D51:X51" si="5">AVERAGE(D2:D49)</f>
        <v>413.71111111111111</v>
      </c>
      <c r="E51" s="30">
        <f t="shared" si="5"/>
        <v>505.55555555555554</v>
      </c>
      <c r="F51" s="30">
        <f t="shared" si="5"/>
        <v>342.21739130434781</v>
      </c>
      <c r="G51" s="30">
        <f t="shared" si="5"/>
        <v>253.04347826086956</v>
      </c>
      <c r="H51" s="30">
        <f t="shared" si="5"/>
        <v>124.84782608695652</v>
      </c>
      <c r="I51" s="30">
        <f t="shared" si="5"/>
        <v>142.67391304347825</v>
      </c>
      <c r="J51" s="30">
        <f t="shared" si="5"/>
        <v>134.58695652173913</v>
      </c>
      <c r="K51" s="33">
        <f t="shared" ref="K51" si="6">AVERAGE(K2:K49)</f>
        <v>150.42553191489361</v>
      </c>
      <c r="L51" s="30">
        <f>AVERAGE(L2:L49)</f>
        <v>160.42553191489361</v>
      </c>
      <c r="M51" s="30">
        <f t="shared" si="5"/>
        <v>194.74468085106383</v>
      </c>
      <c r="N51" s="30">
        <f t="shared" si="5"/>
        <v>130.89361702127658</v>
      </c>
      <c r="O51" s="30">
        <f t="shared" si="5"/>
        <v>168.12765957446808</v>
      </c>
      <c r="P51" s="30">
        <f t="shared" si="5"/>
        <v>150.15217391304347</v>
      </c>
      <c r="Q51" s="30">
        <f t="shared" si="5"/>
        <v>146.95744680851064</v>
      </c>
      <c r="R51" s="30">
        <f t="shared" si="5"/>
        <v>160.93478260869566</v>
      </c>
      <c r="S51" s="30">
        <f t="shared" si="5"/>
        <v>130.53191489361703</v>
      </c>
      <c r="T51" s="30">
        <f t="shared" si="5"/>
        <v>135.63829787234042</v>
      </c>
      <c r="U51" s="30">
        <f t="shared" si="5"/>
        <v>194.91489361702128</v>
      </c>
      <c r="V51" s="30">
        <f t="shared" si="5"/>
        <v>196.43478260869566</v>
      </c>
      <c r="W51" s="30">
        <f t="shared" si="5"/>
        <v>195.95744680851064</v>
      </c>
      <c r="X51" s="30">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workbookViewId="0">
      <selection activeCell="O19" sqref="O19"/>
    </sheetView>
  </sheetViews>
  <sheetFormatPr baseColWidth="10" defaultRowHeight="15" x14ac:dyDescent="0.25"/>
  <cols>
    <col min="1" max="1" width="22.140625" bestFit="1" customWidth="1"/>
  </cols>
  <sheetData>
    <row r="1" spans="1:23" ht="18.75" x14ac:dyDescent="0.3">
      <c r="C1" s="36" t="s">
        <v>93</v>
      </c>
      <c r="D1" s="36"/>
      <c r="E1" s="36"/>
      <c r="F1" s="36"/>
      <c r="G1" s="36"/>
      <c r="H1" s="36"/>
      <c r="I1" s="36"/>
      <c r="J1" s="36"/>
      <c r="K1" s="36"/>
      <c r="L1" s="36"/>
      <c r="M1" s="36"/>
      <c r="N1" s="36"/>
      <c r="O1" s="36"/>
    </row>
    <row r="3" spans="1:23" x14ac:dyDescent="0.25">
      <c r="A3" s="28"/>
      <c r="B3" s="28" t="s">
        <v>41</v>
      </c>
      <c r="C3" s="28" t="s">
        <v>42</v>
      </c>
      <c r="D3" s="28" t="s">
        <v>43</v>
      </c>
      <c r="E3" s="28" t="s">
        <v>44</v>
      </c>
      <c r="F3" s="28" t="s">
        <v>45</v>
      </c>
      <c r="G3" s="28" t="s">
        <v>46</v>
      </c>
      <c r="H3" s="28" t="s">
        <v>47</v>
      </c>
      <c r="I3" s="28" t="s">
        <v>48</v>
      </c>
      <c r="J3" s="28" t="s">
        <v>49</v>
      </c>
      <c r="K3" s="28" t="s">
        <v>50</v>
      </c>
      <c r="L3" s="28" t="s">
        <v>51</v>
      </c>
      <c r="M3" s="28" t="s">
        <v>52</v>
      </c>
      <c r="N3" s="28" t="s">
        <v>53</v>
      </c>
      <c r="O3" s="28" t="s">
        <v>54</v>
      </c>
      <c r="P3" s="28" t="s">
        <v>55</v>
      </c>
      <c r="Q3" s="28" t="s">
        <v>56</v>
      </c>
      <c r="R3" s="28" t="s">
        <v>57</v>
      </c>
      <c r="S3" s="28" t="s">
        <v>58</v>
      </c>
      <c r="T3" s="28" t="s">
        <v>59</v>
      </c>
      <c r="U3" s="28" t="s">
        <v>60</v>
      </c>
      <c r="V3" s="28" t="s">
        <v>61</v>
      </c>
      <c r="W3" s="28" t="s">
        <v>62</v>
      </c>
    </row>
    <row r="4" spans="1:23" x14ac:dyDescent="0.25">
      <c r="A4" s="28" t="s">
        <v>87</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8" t="s">
        <v>88</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8" t="s">
        <v>89</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8" t="s">
        <v>90</v>
      </c>
      <c r="B7" s="27">
        <f>_xlfn.STDEV.S('cantidad inicial pollos'!C2:C49)</f>
        <v>3337.8513813383661</v>
      </c>
      <c r="C7" s="27">
        <f>_xlfn.STDEV.S('cantidad inicial pollos'!D2:D49)</f>
        <v>3563.7076642398174</v>
      </c>
      <c r="D7" s="27">
        <f>_xlfn.STDEV.S('cantidad inicial pollos'!E2:E49)</f>
        <v>3502.3912260054558</v>
      </c>
      <c r="E7" s="27">
        <f>_xlfn.STDEV.S('cantidad inicial pollos'!F2:F49)</f>
        <v>3428.4207894687952</v>
      </c>
      <c r="F7" s="27">
        <f>_xlfn.STDEV.S('cantidad inicial pollos'!G2:G49)</f>
        <v>3571.0626657623825</v>
      </c>
      <c r="G7" s="27">
        <f>_xlfn.STDEV.S('cantidad inicial pollos'!H2:H49)</f>
        <v>3181.2350413645636</v>
      </c>
      <c r="H7" s="27">
        <f>_xlfn.STDEV.S('cantidad inicial pollos'!I2:I49)</f>
        <v>3488.6414032657053</v>
      </c>
      <c r="I7" s="27">
        <f>_xlfn.STDEV.S('cantidad inicial pollos'!J2:J49)</f>
        <v>3341.0845900940985</v>
      </c>
      <c r="J7" s="27">
        <f>_xlfn.STDEV.S('cantidad inicial pollos'!K2:K49)</f>
        <v>3403.2488212464646</v>
      </c>
      <c r="K7" s="27">
        <f>_xlfn.STDEV.S('cantidad inicial pollos'!L2:L49)</f>
        <v>3464.9443330690533</v>
      </c>
      <c r="L7" s="27">
        <f>_xlfn.STDEV.S('cantidad inicial pollos'!M2:M49)</f>
        <v>3442.937567998044</v>
      </c>
      <c r="M7" s="27">
        <f>_xlfn.STDEV.S('cantidad inicial pollos'!N2:N49)</f>
        <v>3438.1308019992312</v>
      </c>
      <c r="N7" s="27">
        <f>_xlfn.STDEV.S('cantidad inicial pollos'!O2:O49)</f>
        <v>3448.7253455136374</v>
      </c>
      <c r="O7" s="27">
        <f>_xlfn.STDEV.S('cantidad inicial pollos'!P2:P49)</f>
        <v>3612.6359688568486</v>
      </c>
      <c r="P7" s="27">
        <f>_xlfn.STDEV.S('cantidad inicial pollos'!Q2:Q49)</f>
        <v>3415.8432258478679</v>
      </c>
      <c r="Q7" s="27">
        <f>_xlfn.STDEV.S('cantidad inicial pollos'!R2:R49)</f>
        <v>4202.6988083745719</v>
      </c>
      <c r="R7" s="27">
        <f>_xlfn.STDEV.S('cantidad inicial pollos'!S2:S49)</f>
        <v>4039.93744284372</v>
      </c>
      <c r="S7" s="27">
        <f>_xlfn.STDEV.S('cantidad inicial pollos'!T2:T49)</f>
        <v>3990.3585157453354</v>
      </c>
      <c r="T7" s="27">
        <f>_xlfn.STDEV.S('cantidad inicial pollos'!U2:U49)</f>
        <v>4035.1747610793059</v>
      </c>
      <c r="U7" s="27">
        <f>_xlfn.STDEV.S('cantidad inicial pollos'!V2:V49)</f>
        <v>4127.6177780578382</v>
      </c>
      <c r="V7" s="27">
        <f>_xlfn.STDEV.S('cantidad inicial pollos'!W2:W49)</f>
        <v>3920.5487033143881</v>
      </c>
      <c r="W7" s="27">
        <f>_xlfn.STDEV.S('cantidad inicial pollos'!X2:X49)</f>
        <v>4375.5538614077577</v>
      </c>
    </row>
    <row r="8" spans="1:23" x14ac:dyDescent="0.25">
      <c r="A8" s="28" t="s">
        <v>91</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8" t="s">
        <v>92</v>
      </c>
      <c r="B9" s="27">
        <f>COUNT('cantidad inicial pollos'!C2:C49)</f>
        <v>41</v>
      </c>
      <c r="C9" s="27">
        <f>COUNT('cantidad inicial pollos'!D2:D49)</f>
        <v>45</v>
      </c>
      <c r="D9" s="27">
        <f>COUNT('cantidad inicial pollos'!E2:E49)</f>
        <v>45</v>
      </c>
      <c r="E9" s="27">
        <f>COUNT('cantidad inicial pollos'!F2:F49)</f>
        <v>46</v>
      </c>
      <c r="F9" s="27">
        <f>COUNT('cantidad inicial pollos'!G2:G49)</f>
        <v>46</v>
      </c>
      <c r="G9" s="27">
        <f>COUNT('cantidad inicial pollos'!H2:H49)</f>
        <v>46</v>
      </c>
      <c r="H9" s="27">
        <f>COUNT('cantidad inicial pollos'!I2:I49)</f>
        <v>46</v>
      </c>
      <c r="I9" s="27">
        <f>COUNT('cantidad inicial pollos'!J2:J49)</f>
        <v>46</v>
      </c>
      <c r="J9" s="27">
        <f>COUNT('cantidad inicial pollos'!K2:K49)</f>
        <v>47</v>
      </c>
      <c r="K9" s="27">
        <f>COUNT('cantidad inicial pollos'!L2:L49)</f>
        <v>47</v>
      </c>
      <c r="L9" s="27">
        <f>COUNT('cantidad inicial pollos'!M2:M49)</f>
        <v>47</v>
      </c>
      <c r="M9" s="27">
        <f>COUNT('cantidad inicial pollos'!N2:N49)</f>
        <v>47</v>
      </c>
      <c r="N9" s="27">
        <f>COUNT('cantidad inicial pollos'!O2:O49)</f>
        <v>47</v>
      </c>
      <c r="O9" s="27">
        <f>COUNT('cantidad inicial pollos'!P2:P49)</f>
        <v>46</v>
      </c>
      <c r="P9" s="27">
        <f>COUNT('cantidad inicial pollos'!Q2:Q49)</f>
        <v>47</v>
      </c>
      <c r="Q9" s="27">
        <f>COUNT('cantidad inicial pollos'!R2:R49)</f>
        <v>46</v>
      </c>
      <c r="R9" s="27">
        <f>COUNT('cantidad inicial pollos'!S2:S49)</f>
        <v>47</v>
      </c>
      <c r="S9" s="27">
        <f>COUNT('cantidad inicial pollos'!T2:T49)</f>
        <v>47</v>
      </c>
      <c r="T9" s="27">
        <f>COUNT('cantidad inicial pollos'!U2:U49)</f>
        <v>47</v>
      </c>
      <c r="U9" s="27">
        <f>COUNT('cantidad inicial pollos'!V2:V49)</f>
        <v>46</v>
      </c>
      <c r="V9" s="27">
        <f>COUNT('cantidad inicial pollos'!W2:W49)</f>
        <v>47</v>
      </c>
      <c r="W9" s="27">
        <f>COUNT('cantidad inicial pollos'!X2:X49)</f>
        <v>44</v>
      </c>
    </row>
    <row r="10" spans="1:23" x14ac:dyDescent="0.25">
      <c r="A10" s="27"/>
      <c r="B10" s="27"/>
      <c r="C10" s="27"/>
      <c r="D10" s="27"/>
      <c r="E10" s="27"/>
      <c r="F10" s="27"/>
      <c r="G10" s="27"/>
      <c r="H10" s="27"/>
      <c r="I10" s="27"/>
      <c r="J10" s="27"/>
      <c r="K10" s="27"/>
      <c r="L10" s="27"/>
      <c r="M10" s="27"/>
      <c r="N10" s="27"/>
      <c r="O10" s="27"/>
      <c r="P10" s="27"/>
      <c r="Q10" s="27"/>
      <c r="R10" s="27"/>
      <c r="S10" s="27"/>
      <c r="T10" s="27"/>
      <c r="U10" s="27"/>
      <c r="V10" s="27"/>
      <c r="W10" s="27"/>
    </row>
    <row r="12" spans="1:23" ht="18.75" x14ac:dyDescent="0.3">
      <c r="C12" s="36" t="s">
        <v>94</v>
      </c>
      <c r="D12" s="36"/>
      <c r="E12" s="36"/>
      <c r="F12" s="36"/>
      <c r="G12" s="36"/>
      <c r="H12" s="36"/>
      <c r="I12" s="36"/>
      <c r="J12" s="36"/>
      <c r="K12" s="36"/>
      <c r="L12" s="36"/>
      <c r="M12" s="36"/>
      <c r="N12" s="36"/>
      <c r="O12" s="36"/>
    </row>
    <row r="14" spans="1:23" x14ac:dyDescent="0.25">
      <c r="A14" s="28"/>
      <c r="B14" s="28" t="s">
        <v>41</v>
      </c>
      <c r="C14" s="28" t="s">
        <v>42</v>
      </c>
      <c r="D14" s="28" t="s">
        <v>43</v>
      </c>
      <c r="E14" s="28" t="s">
        <v>44</v>
      </c>
      <c r="F14" s="28" t="s">
        <v>45</v>
      </c>
      <c r="G14" s="28" t="s">
        <v>46</v>
      </c>
      <c r="H14" s="28" t="s">
        <v>47</v>
      </c>
      <c r="I14" s="28" t="s">
        <v>48</v>
      </c>
      <c r="J14" s="28" t="s">
        <v>49</v>
      </c>
      <c r="K14" s="28" t="s">
        <v>50</v>
      </c>
      <c r="L14" s="28" t="s">
        <v>51</v>
      </c>
      <c r="M14" s="28" t="s">
        <v>52</v>
      </c>
      <c r="N14" s="28" t="s">
        <v>53</v>
      </c>
      <c r="O14" s="28" t="s">
        <v>54</v>
      </c>
      <c r="P14" s="28" t="s">
        <v>55</v>
      </c>
      <c r="Q14" s="28" t="s">
        <v>56</v>
      </c>
      <c r="R14" s="28" t="s">
        <v>57</v>
      </c>
      <c r="S14" s="28" t="s">
        <v>58</v>
      </c>
      <c r="T14" s="28" t="s">
        <v>59</v>
      </c>
      <c r="U14" s="28" t="s">
        <v>60</v>
      </c>
      <c r="V14" s="28" t="s">
        <v>61</v>
      </c>
      <c r="W14" s="28" t="s">
        <v>62</v>
      </c>
    </row>
    <row r="15" spans="1:23" x14ac:dyDescent="0.25">
      <c r="A15" s="28" t="s">
        <v>87</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8" t="s">
        <v>88</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8" t="s">
        <v>89</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8" t="s">
        <v>90</v>
      </c>
      <c r="B18" s="27">
        <f>_xlfn.STDEV.S('cantidad pollos muertos'!C2:C49)</f>
        <v>245.59927951352174</v>
      </c>
      <c r="C18" s="27">
        <f>_xlfn.STDEV.S('cantidad pollos muertos'!D2:D49)</f>
        <v>607.13311488661134</v>
      </c>
      <c r="D18" s="27">
        <f>_xlfn.STDEV.S('cantidad pollos muertos'!E2:E49)</f>
        <v>992.22796948803227</v>
      </c>
      <c r="E18" s="27">
        <f>_xlfn.STDEV.S('cantidad pollos muertos'!F2:F49)</f>
        <v>364.42697259874706</v>
      </c>
      <c r="F18" s="27">
        <f>_xlfn.STDEV.S('cantidad pollos muertos'!G2:G49)</f>
        <v>271.1048961828235</v>
      </c>
      <c r="G18" s="27">
        <f>_xlfn.STDEV.S('cantidad pollos muertos'!H2:H49)</f>
        <v>138.1273112251165</v>
      </c>
      <c r="H18" s="27">
        <f>_xlfn.STDEV.S('cantidad pollos muertos'!I2:I49)</f>
        <v>182.75679702791737</v>
      </c>
      <c r="I18" s="27">
        <f>_xlfn.STDEV.S('cantidad pollos muertos'!J2:J49)</f>
        <v>140.04087912494322</v>
      </c>
      <c r="J18" s="32">
        <f>_xlfn.STDEV.S('cantidad pollos muertos'!K2:K49)</f>
        <v>211.09587196351569</v>
      </c>
      <c r="K18" s="32">
        <f>_xlfn.STDEV.S('cantidad pollos muertos'!L2:L49)</f>
        <v>171.00314574793407</v>
      </c>
      <c r="L18" s="27">
        <f>_xlfn.STDEV.S('cantidad pollos muertos'!M2:M49)</f>
        <v>324.11984284433964</v>
      </c>
      <c r="M18" s="27">
        <f>_xlfn.STDEV.S('cantidad pollos muertos'!N2:N49)</f>
        <v>128.61439402211647</v>
      </c>
      <c r="N18" s="27">
        <f>_xlfn.STDEV.S('cantidad pollos muertos'!O2:O49)</f>
        <v>194.84571566746996</v>
      </c>
      <c r="O18" s="27">
        <f>_xlfn.STDEV.S('cantidad pollos muertos'!P2:P49)</f>
        <v>167.45386991862756</v>
      </c>
      <c r="P18" s="27">
        <f>_xlfn.STDEV.S('cantidad pollos muertos'!Q2:Q49)</f>
        <v>127.43710425604306</v>
      </c>
      <c r="Q18" s="27">
        <f>_xlfn.STDEV.S('cantidad pollos muertos'!R2:R49)</f>
        <v>187.64060235507111</v>
      </c>
      <c r="R18" s="27">
        <f>_xlfn.STDEV.S('cantidad pollos muertos'!S2:S49)</f>
        <v>154.07026221314541</v>
      </c>
      <c r="S18" s="27">
        <f>_xlfn.STDEV.S('cantidad pollos muertos'!T2:T49)</f>
        <v>135.29587954969926</v>
      </c>
      <c r="T18" s="27">
        <f>_xlfn.STDEV.S('cantidad pollos muertos'!U2:U49)</f>
        <v>189.92181798643105</v>
      </c>
      <c r="U18" s="27">
        <f>_xlfn.STDEV.S('cantidad pollos muertos'!V2:V49)</f>
        <v>242.38973687238246</v>
      </c>
      <c r="V18" s="27">
        <f>_xlfn.STDEV.S('cantidad pollos muertos'!W2:W49)</f>
        <v>210.47647368755537</v>
      </c>
      <c r="W18" s="27">
        <f>_xlfn.STDEV.S('cantidad pollos muertos'!X2:X49)</f>
        <v>285.76982839392963</v>
      </c>
    </row>
    <row r="19" spans="1:23" x14ac:dyDescent="0.25">
      <c r="A19" s="28" t="s">
        <v>91</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8" t="s">
        <v>92</v>
      </c>
      <c r="B20" s="27">
        <f>COUNT('cantidad pollos muertos'!C2:C49)</f>
        <v>41</v>
      </c>
      <c r="C20" s="27">
        <f>COUNT('cantidad pollos muertos'!D2:D49)</f>
        <v>45</v>
      </c>
      <c r="D20" s="27">
        <f>COUNT('cantidad pollos muertos'!E2:E49)</f>
        <v>45</v>
      </c>
      <c r="E20" s="27">
        <f>COUNT('cantidad pollos muertos'!F2:F49)</f>
        <v>46</v>
      </c>
      <c r="F20" s="27">
        <f>COUNT('cantidad pollos muertos'!G2:G49)</f>
        <v>46</v>
      </c>
      <c r="G20" s="27">
        <f>COUNT('cantidad pollos muertos'!H2:H49)</f>
        <v>46</v>
      </c>
      <c r="H20" s="27">
        <f>COUNT('cantidad pollos muertos'!I2:I49)</f>
        <v>46</v>
      </c>
      <c r="I20" s="27">
        <f>COUNT('cantidad pollos muertos'!J2:J49)</f>
        <v>46</v>
      </c>
      <c r="J20" s="32">
        <f>COUNT('cantidad pollos muertos'!K2:K49)</f>
        <v>47</v>
      </c>
      <c r="K20" s="32">
        <f>COUNT('cantidad pollos muertos'!L2:L49)</f>
        <v>47</v>
      </c>
      <c r="L20" s="27">
        <f>COUNT('cantidad pollos muertos'!M2:M49)</f>
        <v>47</v>
      </c>
      <c r="M20" s="27">
        <f>COUNT('cantidad pollos muertos'!N2:N49)</f>
        <v>47</v>
      </c>
      <c r="N20" s="27">
        <f>COUNT('cantidad pollos muertos'!O2:O49)</f>
        <v>47</v>
      </c>
      <c r="O20" s="27">
        <f>COUNT('cantidad pollos muertos'!P2:P49)</f>
        <v>46</v>
      </c>
      <c r="P20" s="27">
        <f>COUNT('cantidad pollos muertos'!Q2:Q49)</f>
        <v>47</v>
      </c>
      <c r="Q20" s="27">
        <f>COUNT('cantidad pollos muertos'!R2:R49)</f>
        <v>46</v>
      </c>
      <c r="R20" s="27">
        <f>COUNT('cantidad pollos muertos'!S2:S49)</f>
        <v>47</v>
      </c>
      <c r="S20" s="27">
        <f>COUNT('cantidad pollos muertos'!T2:T49)</f>
        <v>47</v>
      </c>
      <c r="T20" s="27">
        <f>COUNT('cantidad pollos muertos'!U2:U49)</f>
        <v>47</v>
      </c>
      <c r="U20" s="27">
        <f>COUNT('cantidad pollos muertos'!V2:V49)</f>
        <v>46</v>
      </c>
      <c r="V20" s="27">
        <f>COUNT('cantidad pollos muertos'!W2:W49)</f>
        <v>47</v>
      </c>
      <c r="W20" s="27">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topLeftCell="P1" zoomScaleNormal="100" workbookViewId="0">
      <pane ySplit="1" topLeftCell="A11" activePane="bottomLeft" state="frozen"/>
      <selection pane="bottomLeft" activeCell="AA23" sqref="AA23"/>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81</v>
      </c>
      <c r="Z1" s="3" t="s">
        <v>82</v>
      </c>
      <c r="AA1" s="3" t="s">
        <v>80</v>
      </c>
      <c r="AB1" s="21" t="s">
        <v>83</v>
      </c>
      <c r="AC1" s="22" t="s">
        <v>84</v>
      </c>
      <c r="AD1" s="26" t="s">
        <v>85</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2">
        <f>IFERROR('cantidad pollos muertos'!K2/'cantidad inicial pollos'!K2,"")</f>
        <v>2.2222222222222223E-2</v>
      </c>
      <c r="L2" s="32">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3">
        <f t="shared" ref="Y2:Y49" si="0">COUNTIF(C2:X2,"&gt;0,05")</f>
        <v>5</v>
      </c>
      <c r="Z2" s="33">
        <f t="shared" ref="Z2:Z49" si="1">COUNT(C2:X2)</f>
        <v>22</v>
      </c>
      <c r="AA2" s="33">
        <f>IFERROR(1-_xlfn.BINOM.DIST(Z2/2,Z2,AD2,TRUE),"")</f>
        <v>2.8709869463909854E-3</v>
      </c>
      <c r="AB2" s="26">
        <f>AVERAGE(C2:X2)</f>
        <v>4.4967321343301107E-2</v>
      </c>
      <c r="AC2" s="26">
        <f>Y2/Z2</f>
        <v>0.22727272727272727</v>
      </c>
      <c r="AD2" s="26">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2">
        <f>IFERROR('cantidad pollos muertos'!K3/'cantidad inicial pollos'!K3,"")</f>
        <v>5.0005447216472383E-2</v>
      </c>
      <c r="L3" s="32">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3">
        <f t="shared" si="0"/>
        <v>7</v>
      </c>
      <c r="Z3" s="33">
        <f t="shared" si="1"/>
        <v>21</v>
      </c>
      <c r="AA3" s="33">
        <f t="shared" ref="AA3:AA49" si="2">IFERROR(1-_xlfn.BINOM.DIST(Z3/2,Z3,AD3,TRUE),"")</f>
        <v>7.4093854293142192E-2</v>
      </c>
      <c r="AB3" s="26">
        <f t="shared" ref="AB3:AB48" si="3">AVERAGE(C3:X3)</f>
        <v>7.0815844562226643E-2</v>
      </c>
      <c r="AC3" s="26">
        <f t="shared" ref="AC3:AC49" si="4">Y3/Z3</f>
        <v>0.33333333333333331</v>
      </c>
      <c r="AD3" s="26">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2" t="str">
        <f>IFERROR('cantidad pollos muertos'!K4/'cantidad inicial pollos'!K4,"")</f>
        <v/>
      </c>
      <c r="L4" s="32"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3">
        <f t="shared" si="0"/>
        <v>3</v>
      </c>
      <c r="Z4" s="33">
        <f t="shared" si="1"/>
        <v>12</v>
      </c>
      <c r="AA4" s="33">
        <f t="shared" si="2"/>
        <v>2.9758545575894191E-2</v>
      </c>
      <c r="AB4" s="26">
        <f t="shared" si="3"/>
        <v>4.4408244163146121E-2</v>
      </c>
      <c r="AC4" s="26">
        <f t="shared" si="4"/>
        <v>0.25</v>
      </c>
      <c r="AD4" s="26">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2">
        <f>IFERROR('cantidad pollos muertos'!K5/'cantidad inicial pollos'!K5,"")</f>
        <v>4.4117647058823532E-2</v>
      </c>
      <c r="L5" s="32">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3">
        <f t="shared" si="0"/>
        <v>9</v>
      </c>
      <c r="Z5" s="33">
        <f t="shared" si="1"/>
        <v>22</v>
      </c>
      <c r="AA5" s="33">
        <f t="shared" si="2"/>
        <v>0.15648750319561799</v>
      </c>
      <c r="AB5" s="26">
        <f t="shared" si="3"/>
        <v>4.5181647983289532E-2</v>
      </c>
      <c r="AC5" s="26">
        <f t="shared" si="4"/>
        <v>0.40909090909090912</v>
      </c>
      <c r="AD5" s="26">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2">
        <f>IFERROR('cantidad pollos muertos'!K6/'cantidad inicial pollos'!K6,"")</f>
        <v>1.365546218487395E-2</v>
      </c>
      <c r="L6" s="32">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3">
        <f t="shared" si="0"/>
        <v>3</v>
      </c>
      <c r="Z6" s="33">
        <f t="shared" si="1"/>
        <v>22</v>
      </c>
      <c r="AA6" s="33">
        <f t="shared" si="2"/>
        <v>5.6418602425445386E-5</v>
      </c>
      <c r="AB6" s="26">
        <f t="shared" si="3"/>
        <v>3.0529711127065338E-2</v>
      </c>
      <c r="AC6" s="26">
        <f t="shared" si="4"/>
        <v>0.13636363636363635</v>
      </c>
      <c r="AD6" s="2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2">
        <f>IFERROR('cantidad pollos muertos'!K7/'cantidad inicial pollos'!K7,"")</f>
        <v>9.3137254901960786E-2</v>
      </c>
      <c r="L7" s="32">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3">
        <f t="shared" si="0"/>
        <v>9</v>
      </c>
      <c r="Z7" s="33">
        <f t="shared" si="1"/>
        <v>22</v>
      </c>
      <c r="AA7" s="33">
        <f t="shared" si="2"/>
        <v>0.15648750319561799</v>
      </c>
      <c r="AB7" s="26">
        <f t="shared" si="3"/>
        <v>5.6175847290834358E-2</v>
      </c>
      <c r="AC7" s="26">
        <f t="shared" si="4"/>
        <v>0.40909090909090912</v>
      </c>
      <c r="AD7" s="26">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2">
        <f>IFERROR('cantidad pollos muertos'!K8/'cantidad inicial pollos'!K8,"")</f>
        <v>1.444043321299639E-2</v>
      </c>
      <c r="L8" s="32">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3">
        <f t="shared" si="0"/>
        <v>2</v>
      </c>
      <c r="Z8" s="33">
        <f t="shared" si="1"/>
        <v>22</v>
      </c>
      <c r="AA8" s="33">
        <f t="shared" si="2"/>
        <v>2.7745720303506971E-6</v>
      </c>
      <c r="AB8" s="26">
        <f t="shared" si="3"/>
        <v>4.7648237536201316E-2</v>
      </c>
      <c r="AC8" s="26">
        <f t="shared" si="4"/>
        <v>9.0909090909090912E-2</v>
      </c>
      <c r="AD8" s="26">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2">
        <f>IFERROR('cantidad pollos muertos'!K9/'cantidad inicial pollos'!K9,"")</f>
        <v>3.6440084092501754E-2</v>
      </c>
      <c r="L9" s="32">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3">
        <f t="shared" si="0"/>
        <v>3</v>
      </c>
      <c r="Z9" s="33">
        <f t="shared" si="1"/>
        <v>22</v>
      </c>
      <c r="AA9" s="33">
        <f t="shared" si="2"/>
        <v>5.6418602425445386E-5</v>
      </c>
      <c r="AB9" s="26">
        <f t="shared" si="3"/>
        <v>3.1072580702547467E-2</v>
      </c>
      <c r="AC9" s="26">
        <f t="shared" si="4"/>
        <v>0.13636363636363635</v>
      </c>
      <c r="AD9" s="26">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2">
        <f>IFERROR('cantidad pollos muertos'!K10/'cantidad inicial pollos'!K10,"")</f>
        <v>3.711484593837535E-2</v>
      </c>
      <c r="L10" s="32">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3">
        <f t="shared" si="0"/>
        <v>5</v>
      </c>
      <c r="Z10" s="33">
        <f t="shared" si="1"/>
        <v>22</v>
      </c>
      <c r="AA10" s="33">
        <f t="shared" si="2"/>
        <v>2.8709869463909854E-3</v>
      </c>
      <c r="AB10" s="26">
        <f t="shared" si="3"/>
        <v>4.1467980702570177E-2</v>
      </c>
      <c r="AC10" s="26">
        <f t="shared" si="4"/>
        <v>0.22727272727272727</v>
      </c>
      <c r="AD10" s="26">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2">
        <f>IFERROR('cantidad pollos muertos'!K11/'cantidad inicial pollos'!K11,"")</f>
        <v>5.0938337801608578E-2</v>
      </c>
      <c r="L11" s="32">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3">
        <f t="shared" si="0"/>
        <v>6</v>
      </c>
      <c r="Z11" s="33">
        <f t="shared" si="1"/>
        <v>13</v>
      </c>
      <c r="AA11" s="33">
        <f t="shared" si="2"/>
        <v>0.40310924899344946</v>
      </c>
      <c r="AB11" s="26">
        <f t="shared" si="3"/>
        <v>5.1689553374943784E-2</v>
      </c>
      <c r="AC11" s="26">
        <f t="shared" si="4"/>
        <v>0.46153846153846156</v>
      </c>
      <c r="AD11" s="26">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2">
        <f>IFERROR('cantidad pollos muertos'!K12/'cantidad inicial pollos'!K12,"")</f>
        <v>2.2457067371202115E-2</v>
      </c>
      <c r="L12" s="32">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3">
        <f t="shared" si="0"/>
        <v>1</v>
      </c>
      <c r="Z12" s="33">
        <f t="shared" si="1"/>
        <v>13</v>
      </c>
      <c r="AA12" s="33">
        <f t="shared" si="2"/>
        <v>6.1332820135762134E-4</v>
      </c>
      <c r="AB12" s="26">
        <f t="shared" si="3"/>
        <v>3.3554645927001178E-2</v>
      </c>
      <c r="AC12" s="26">
        <f t="shared" si="4"/>
        <v>7.6923076923076927E-2</v>
      </c>
      <c r="AD12" s="26">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2">
        <f>IFERROR('cantidad pollos muertos'!K13/'cantidad inicial pollos'!K13,"")</f>
        <v>2.3591087811271297E-2</v>
      </c>
      <c r="L13" s="32">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3">
        <f t="shared" si="0"/>
        <v>5</v>
      </c>
      <c r="Z13" s="33">
        <f t="shared" si="1"/>
        <v>21</v>
      </c>
      <c r="AA13" s="33">
        <f t="shared" si="2"/>
        <v>9.0403163632502004E-3</v>
      </c>
      <c r="AB13" s="26">
        <f t="shared" si="3"/>
        <v>5.5957054651080626E-2</v>
      </c>
      <c r="AC13" s="26">
        <f t="shared" si="4"/>
        <v>0.23809523809523808</v>
      </c>
      <c r="AD13" s="26">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2">
        <f>IFERROR('cantidad pollos muertos'!K14/'cantidad inicial pollos'!K14,"")</f>
        <v>3.4858387799564274E-2</v>
      </c>
      <c r="L14" s="32">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3">
        <f t="shared" si="0"/>
        <v>7</v>
      </c>
      <c r="Z14" s="33">
        <f t="shared" si="1"/>
        <v>22</v>
      </c>
      <c r="AA14" s="33">
        <f t="shared" si="2"/>
        <v>3.270391624079072E-2</v>
      </c>
      <c r="AB14" s="26">
        <f t="shared" si="3"/>
        <v>5.4430238726239137E-2</v>
      </c>
      <c r="AC14" s="26">
        <f t="shared" si="4"/>
        <v>0.31818181818181818</v>
      </c>
      <c r="AD14" s="26">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2">
        <f>IFERROR('cantidad pollos muertos'!K15/'cantidad inicial pollos'!K15,"")</f>
        <v>7.0135746606334842E-2</v>
      </c>
      <c r="L15" s="32">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3">
        <f t="shared" si="0"/>
        <v>2</v>
      </c>
      <c r="Z15" s="33">
        <f t="shared" si="1"/>
        <v>21</v>
      </c>
      <c r="AA15" s="33">
        <f t="shared" si="2"/>
        <v>1.8465673012113548E-5</v>
      </c>
      <c r="AB15" s="26">
        <f t="shared" si="3"/>
        <v>3.2064424007198222E-2</v>
      </c>
      <c r="AC15" s="26">
        <f t="shared" si="4"/>
        <v>9.5238095238095233E-2</v>
      </c>
      <c r="AD15" s="26">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2">
        <f>IFERROR('cantidad pollos muertos'!K16/'cantidad inicial pollos'!K16,"")</f>
        <v>4.840134251898958E-2</v>
      </c>
      <c r="L16" s="32">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3">
        <f t="shared" si="0"/>
        <v>2</v>
      </c>
      <c r="Z16" s="33">
        <f t="shared" si="1"/>
        <v>22</v>
      </c>
      <c r="AA16" s="33">
        <f t="shared" si="2"/>
        <v>2.7745720303506971E-6</v>
      </c>
      <c r="AB16" s="26">
        <f t="shared" si="3"/>
        <v>3.6980043167981584E-2</v>
      </c>
      <c r="AC16" s="26">
        <f t="shared" si="4"/>
        <v>9.0909090909090912E-2</v>
      </c>
      <c r="AD16" s="2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2">
        <f>IFERROR('cantidad pollos muertos'!K17/'cantidad inicial pollos'!K17,"")</f>
        <v>2.760372565622354E-2</v>
      </c>
      <c r="L17" s="32">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3">
        <f t="shared" si="0"/>
        <v>6</v>
      </c>
      <c r="Z17" s="33">
        <f t="shared" si="1"/>
        <v>21</v>
      </c>
      <c r="AA17" s="33">
        <f t="shared" si="2"/>
        <v>2.9322235528334017E-2</v>
      </c>
      <c r="AB17" s="26">
        <f t="shared" si="3"/>
        <v>4.204366732128785E-2</v>
      </c>
      <c r="AC17" s="26">
        <f t="shared" si="4"/>
        <v>0.2857142857142857</v>
      </c>
      <c r="AD17" s="26">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2">
        <f>IFERROR('cantidad pollos muertos'!K18/'cantidad inicial pollos'!K18,"")</f>
        <v>2.3109243697478993E-2</v>
      </c>
      <c r="L18" s="32">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3">
        <f t="shared" si="0"/>
        <v>5</v>
      </c>
      <c r="Z18" s="33">
        <f t="shared" si="1"/>
        <v>21</v>
      </c>
      <c r="AA18" s="33">
        <f t="shared" si="2"/>
        <v>9.0403163632502004E-3</v>
      </c>
      <c r="AB18" s="26">
        <f t="shared" si="3"/>
        <v>5.2177610848991952E-2</v>
      </c>
      <c r="AC18" s="26">
        <f t="shared" si="4"/>
        <v>0.23809523809523808</v>
      </c>
      <c r="AD18" s="26">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2">
        <f>IFERROR('cantidad pollos muertos'!K19/'cantidad inicial pollos'!K19,"")</f>
        <v>5.514705882352941E-2</v>
      </c>
      <c r="L19" s="32">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3">
        <f t="shared" si="0"/>
        <v>8</v>
      </c>
      <c r="Z19" s="33">
        <f t="shared" si="1"/>
        <v>22</v>
      </c>
      <c r="AA19" s="33">
        <f t="shared" si="2"/>
        <v>7.8013382843864942E-2</v>
      </c>
      <c r="AB19" s="26">
        <f t="shared" si="3"/>
        <v>7.6304285098673125E-2</v>
      </c>
      <c r="AC19" s="26">
        <f t="shared" si="4"/>
        <v>0.36363636363636365</v>
      </c>
      <c r="AD19" s="26">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2">
        <f>IFERROR('cantidad pollos muertos'!K20/'cantidad inicial pollos'!K20,"")</f>
        <v>3.4851138353765326E-2</v>
      </c>
      <c r="L20" s="32">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3">
        <f t="shared" si="0"/>
        <v>1</v>
      </c>
      <c r="Z20" s="33">
        <f t="shared" si="1"/>
        <v>21</v>
      </c>
      <c r="AA20" s="33">
        <f t="shared" si="2"/>
        <v>3.3117042852470746E-7</v>
      </c>
      <c r="AB20" s="26">
        <f t="shared" si="3"/>
        <v>2.8199102115650253E-2</v>
      </c>
      <c r="AC20" s="26">
        <f t="shared" si="4"/>
        <v>4.7619047619047616E-2</v>
      </c>
      <c r="AD20" s="26">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2">
        <f>IFERROR('cantidad pollos muertos'!K21/'cantidad inicial pollos'!K21,"")</f>
        <v>1.3646288209606987E-2</v>
      </c>
      <c r="L21" s="32">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3">
        <f t="shared" si="0"/>
        <v>3</v>
      </c>
      <c r="Z21" s="33">
        <f t="shared" si="1"/>
        <v>21</v>
      </c>
      <c r="AA21" s="33">
        <f t="shared" si="2"/>
        <v>2.76765340429308E-4</v>
      </c>
      <c r="AB21" s="26">
        <f t="shared" si="3"/>
        <v>2.94133729145259E-2</v>
      </c>
      <c r="AC21" s="26">
        <f t="shared" si="4"/>
        <v>0.14285714285714285</v>
      </c>
      <c r="AD21" s="26">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2">
        <f>IFERROR('cantidad pollos muertos'!K22/'cantidad inicial pollos'!K22,"")</f>
        <v>2.34593837535014E-2</v>
      </c>
      <c r="L22" s="32">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3">
        <f t="shared" si="0"/>
        <v>4</v>
      </c>
      <c r="Z22" s="33">
        <f t="shared" si="1"/>
        <v>22</v>
      </c>
      <c r="AA22" s="33">
        <f t="shared" si="2"/>
        <v>5.1921632442675225E-4</v>
      </c>
      <c r="AB22" s="26">
        <f t="shared" si="3"/>
        <v>3.2840473730448426E-2</v>
      </c>
      <c r="AC22" s="26">
        <f t="shared" si="4"/>
        <v>0.18181818181818182</v>
      </c>
      <c r="AD22" s="26">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2">
        <f>IFERROR('cantidad pollos muertos'!K23/'cantidad inicial pollos'!K23,"")</f>
        <v>1.8733273862622659E-2</v>
      </c>
      <c r="L23" s="32">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3">
        <f t="shared" si="0"/>
        <v>15</v>
      </c>
      <c r="Z23" s="33">
        <f t="shared" si="1"/>
        <v>22</v>
      </c>
      <c r="AA23" s="33">
        <f t="shared" si="2"/>
        <v>0.92125797178973123</v>
      </c>
      <c r="AB23" s="26">
        <f t="shared" si="3"/>
        <v>5.8664913067401313E-2</v>
      </c>
      <c r="AC23" s="26">
        <f t="shared" si="4"/>
        <v>0.68181818181818177</v>
      </c>
      <c r="AD23" s="26">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2">
        <f>IFERROR('cantidad pollos muertos'!K24/'cantidad inicial pollos'!K24,"")</f>
        <v>2.5072674418604651E-2</v>
      </c>
      <c r="L24" s="32">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3">
        <f t="shared" si="0"/>
        <v>4</v>
      </c>
      <c r="Z24" s="33">
        <f t="shared" si="1"/>
        <v>22</v>
      </c>
      <c r="AA24" s="33">
        <f t="shared" si="2"/>
        <v>5.1921632442675225E-4</v>
      </c>
      <c r="AB24" s="26">
        <f t="shared" si="3"/>
        <v>3.5624766305611504E-2</v>
      </c>
      <c r="AC24" s="26">
        <f t="shared" si="4"/>
        <v>0.18181818181818182</v>
      </c>
      <c r="AD24" s="26">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2">
        <f>IFERROR('cantidad pollos muertos'!K25/'cantidad inicial pollos'!K25,"")</f>
        <v>3.0143453786090429E-2</v>
      </c>
      <c r="L25" s="32">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3">
        <f t="shared" si="0"/>
        <v>4</v>
      </c>
      <c r="Z25" s="33">
        <f t="shared" si="1"/>
        <v>22</v>
      </c>
      <c r="AA25" s="33">
        <f t="shared" si="2"/>
        <v>5.1921632442675225E-4</v>
      </c>
      <c r="AB25" s="26">
        <f t="shared" si="3"/>
        <v>4.3291935180196979E-2</v>
      </c>
      <c r="AC25" s="26">
        <f t="shared" si="4"/>
        <v>0.18181818181818182</v>
      </c>
      <c r="AD25" s="26">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2">
        <f>IFERROR('cantidad pollos muertos'!K26/'cantidad inicial pollos'!K26,"")</f>
        <v>7.0028011204481795E-3</v>
      </c>
      <c r="L26" s="32">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3">
        <f t="shared" si="0"/>
        <v>4</v>
      </c>
      <c r="Z26" s="33">
        <f t="shared" si="1"/>
        <v>22</v>
      </c>
      <c r="AA26" s="33">
        <f t="shared" si="2"/>
        <v>5.1921632442675225E-4</v>
      </c>
      <c r="AB26" s="26">
        <f t="shared" si="3"/>
        <v>2.802002450578955E-2</v>
      </c>
      <c r="AC26" s="26">
        <f t="shared" si="4"/>
        <v>0.18181818181818182</v>
      </c>
      <c r="AD26" s="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2">
        <f>IFERROR('cantidad pollos muertos'!K27/'cantidad inicial pollos'!K27,"")</f>
        <v>3.3467974610502021E-2</v>
      </c>
      <c r="L27" s="32">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3">
        <f t="shared" si="0"/>
        <v>12</v>
      </c>
      <c r="Z27" s="33">
        <f t="shared" si="1"/>
        <v>22</v>
      </c>
      <c r="AA27" s="33">
        <f t="shared" si="2"/>
        <v>0.57278098867055194</v>
      </c>
      <c r="AB27" s="26">
        <f t="shared" si="3"/>
        <v>6.168881424305224E-2</v>
      </c>
      <c r="AC27" s="26">
        <f t="shared" si="4"/>
        <v>0.54545454545454541</v>
      </c>
      <c r="AD27" s="26">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2">
        <f>IFERROR('cantidad pollos muertos'!K28/'cantidad inicial pollos'!K28,"")</f>
        <v>2.0315236427320492E-2</v>
      </c>
      <c r="L28" s="32">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3">
        <f t="shared" si="0"/>
        <v>5</v>
      </c>
      <c r="Z28" s="33">
        <f t="shared" si="1"/>
        <v>22</v>
      </c>
      <c r="AA28" s="33">
        <f t="shared" si="2"/>
        <v>2.8709869463909854E-3</v>
      </c>
      <c r="AB28" s="26">
        <f t="shared" si="3"/>
        <v>5.2849585466450598E-2</v>
      </c>
      <c r="AC28" s="26">
        <f t="shared" si="4"/>
        <v>0.22727272727272727</v>
      </c>
      <c r="AD28" s="26">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2">
        <f>IFERROR('cantidad pollos muertos'!K29/'cantidad inicial pollos'!K29,"")</f>
        <v>2.7149321266968326E-2</v>
      </c>
      <c r="L29" s="32">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3">
        <f t="shared" si="0"/>
        <v>8</v>
      </c>
      <c r="Z29" s="33">
        <f t="shared" si="1"/>
        <v>22</v>
      </c>
      <c r="AA29" s="33">
        <f t="shared" si="2"/>
        <v>7.8013382843864942E-2</v>
      </c>
      <c r="AB29" s="26">
        <f t="shared" si="3"/>
        <v>5.4021885410226275E-2</v>
      </c>
      <c r="AC29" s="26">
        <f t="shared" si="4"/>
        <v>0.36363636363636365</v>
      </c>
      <c r="AD29" s="26">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2">
        <f>IFERROR('cantidad pollos muertos'!K30/'cantidad inicial pollos'!K30,"")</f>
        <v>3.110735418427726E-2</v>
      </c>
      <c r="L30" s="32">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3">
        <f t="shared" si="0"/>
        <v>3</v>
      </c>
      <c r="Z30" s="33">
        <f t="shared" si="1"/>
        <v>22</v>
      </c>
      <c r="AA30" s="33">
        <f t="shared" si="2"/>
        <v>5.6418602425445386E-5</v>
      </c>
      <c r="AB30" s="26">
        <f t="shared" si="3"/>
        <v>3.6180789299549994E-2</v>
      </c>
      <c r="AC30" s="26">
        <f t="shared" si="4"/>
        <v>0.13636363636363635</v>
      </c>
      <c r="AD30" s="26">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2">
        <f>IFERROR('cantidad pollos muertos'!K31/'cantidad inicial pollos'!K31,"")</f>
        <v>2.5163398692810458E-2</v>
      </c>
      <c r="L31" s="32">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3">
        <f t="shared" si="0"/>
        <v>7</v>
      </c>
      <c r="Z31" s="33">
        <f t="shared" si="1"/>
        <v>22</v>
      </c>
      <c r="AA31" s="33">
        <f t="shared" si="2"/>
        <v>3.270391624079072E-2</v>
      </c>
      <c r="AB31" s="26">
        <f t="shared" si="3"/>
        <v>4.2930856290174742E-2</v>
      </c>
      <c r="AC31" s="26">
        <f t="shared" si="4"/>
        <v>0.31818181818181818</v>
      </c>
      <c r="AD31" s="26">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2">
        <f>IFERROR('cantidad pollos muertos'!K32/'cantidad inicial pollos'!K32,"")</f>
        <v>1.4056881333769205E-2</v>
      </c>
      <c r="L32" s="32">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3">
        <f t="shared" si="0"/>
        <v>5</v>
      </c>
      <c r="Z32" s="33">
        <f t="shared" si="1"/>
        <v>22</v>
      </c>
      <c r="AA32" s="33">
        <f t="shared" si="2"/>
        <v>2.8709869463909854E-3</v>
      </c>
      <c r="AB32" s="26">
        <f t="shared" si="3"/>
        <v>4.161647244845413E-2</v>
      </c>
      <c r="AC32" s="26">
        <f t="shared" si="4"/>
        <v>0.22727272727272727</v>
      </c>
      <c r="AD32" s="26">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2">
        <f>IFERROR('cantidad pollos muertos'!K33/'cantidad inicial pollos'!K33,"")</f>
        <v>2.514919011082694E-2</v>
      </c>
      <c r="L33" s="32">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3">
        <f t="shared" si="0"/>
        <v>3</v>
      </c>
      <c r="Z33" s="33">
        <f t="shared" si="1"/>
        <v>22</v>
      </c>
      <c r="AA33" s="33">
        <f t="shared" si="2"/>
        <v>5.6418602425445386E-5</v>
      </c>
      <c r="AB33" s="26">
        <f t="shared" si="3"/>
        <v>3.7356891426316347E-2</v>
      </c>
      <c r="AC33" s="26">
        <f t="shared" si="4"/>
        <v>0.13636363636363635</v>
      </c>
      <c r="AD33" s="26">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2">
        <f>IFERROR('cantidad pollos muertos'!K34/'cantidad inicial pollos'!K34,"")</f>
        <v>4.1394335511982572E-2</v>
      </c>
      <c r="L34" s="32">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3">
        <f t="shared" si="0"/>
        <v>11</v>
      </c>
      <c r="Z34" s="33">
        <f t="shared" si="1"/>
        <v>22</v>
      </c>
      <c r="AA34" s="33">
        <f t="shared" si="2"/>
        <v>0.41590595245361339</v>
      </c>
      <c r="AB34" s="26">
        <f t="shared" si="3"/>
        <v>5.7982593691985211E-2</v>
      </c>
      <c r="AC34" s="26">
        <f t="shared" si="4"/>
        <v>0.5</v>
      </c>
      <c r="AD34" s="26">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2">
        <f>IFERROR('cantidad pollos muertos'!K35/'cantidad inicial pollos'!K35,"")</f>
        <v>2.3238925199709513E-2</v>
      </c>
      <c r="L35" s="32">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3">
        <f t="shared" si="0"/>
        <v>3</v>
      </c>
      <c r="Z35" s="33">
        <f t="shared" si="1"/>
        <v>22</v>
      </c>
      <c r="AA35" s="33">
        <f t="shared" si="2"/>
        <v>5.6418602425445386E-5</v>
      </c>
      <c r="AB35" s="26">
        <f t="shared" si="3"/>
        <v>3.2684591327891151E-2</v>
      </c>
      <c r="AC35" s="26">
        <f t="shared" si="4"/>
        <v>0.13636363636363635</v>
      </c>
      <c r="AD35" s="26">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2">
        <f>IFERROR('cantidad pollos muertos'!K36/'cantidad inicial pollos'!K36,"")</f>
        <v>5.6022408963585435E-3</v>
      </c>
      <c r="L36" s="32">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3">
        <f t="shared" si="0"/>
        <v>5</v>
      </c>
      <c r="Z36" s="33">
        <f t="shared" si="1"/>
        <v>22</v>
      </c>
      <c r="AA36" s="33">
        <f t="shared" si="2"/>
        <v>2.8709869463909854E-3</v>
      </c>
      <c r="AB36" s="26">
        <f t="shared" si="3"/>
        <v>4.089849823219191E-2</v>
      </c>
      <c r="AC36" s="26">
        <f t="shared" si="4"/>
        <v>0.22727272727272727</v>
      </c>
      <c r="AD36" s="2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2">
        <f>IFERROR('cantidad pollos muertos'!K37/'cantidad inicial pollos'!K37,"")</f>
        <v>2.6737967914438502E-2</v>
      </c>
      <c r="L37" s="32">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3">
        <f t="shared" si="0"/>
        <v>2</v>
      </c>
      <c r="Z37" s="33">
        <f t="shared" si="1"/>
        <v>22</v>
      </c>
      <c r="AA37" s="33">
        <f t="shared" si="2"/>
        <v>2.7745720303506971E-6</v>
      </c>
      <c r="AB37" s="26">
        <f t="shared" si="3"/>
        <v>3.5775784483136702E-2</v>
      </c>
      <c r="AC37" s="26">
        <f t="shared" si="4"/>
        <v>9.0909090909090912E-2</v>
      </c>
      <c r="AD37" s="26">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2">
        <f>IFERROR('cantidad pollos muertos'!K38/'cantidad inicial pollos'!K38,"")</f>
        <v>1.8907563025210083E-2</v>
      </c>
      <c r="L38" s="32">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3">
        <f t="shared" si="0"/>
        <v>2</v>
      </c>
      <c r="Z38" s="33">
        <f t="shared" si="1"/>
        <v>19</v>
      </c>
      <c r="AA38" s="33">
        <f t="shared" si="2"/>
        <v>9.4164659302786724E-5</v>
      </c>
      <c r="AB38" s="26">
        <f t="shared" si="3"/>
        <v>3.3382756813775366E-2</v>
      </c>
      <c r="AC38" s="26">
        <f t="shared" si="4"/>
        <v>0.10526315789473684</v>
      </c>
      <c r="AD38" s="26">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2">
        <f>IFERROR('cantidad pollos muertos'!K39/'cantidad inicial pollos'!K39,"")</f>
        <v>2.4518388791593695E-2</v>
      </c>
      <c r="L39" s="32">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3">
        <f t="shared" si="0"/>
        <v>2</v>
      </c>
      <c r="Z39" s="33">
        <f t="shared" si="1"/>
        <v>22</v>
      </c>
      <c r="AA39" s="33">
        <f t="shared" si="2"/>
        <v>2.7745720303506971E-6</v>
      </c>
      <c r="AB39" s="26">
        <f t="shared" si="3"/>
        <v>3.4552274305400817E-2</v>
      </c>
      <c r="AC39" s="26">
        <f t="shared" si="4"/>
        <v>9.0909090909090912E-2</v>
      </c>
      <c r="AD39" s="26">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2">
        <f>IFERROR('cantidad pollos muertos'!K40/'cantidad inicial pollos'!K40,"")</f>
        <v>1.6339869281045753E-2</v>
      </c>
      <c r="L40" s="32">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3">
        <f t="shared" si="0"/>
        <v>6</v>
      </c>
      <c r="Z40" s="33">
        <f t="shared" si="1"/>
        <v>22</v>
      </c>
      <c r="AA40" s="33">
        <f t="shared" si="2"/>
        <v>1.1087825663388839E-2</v>
      </c>
      <c r="AB40" s="26">
        <f t="shared" si="3"/>
        <v>5.550884170944765E-2</v>
      </c>
      <c r="AC40" s="26">
        <f t="shared" si="4"/>
        <v>0.27272727272727271</v>
      </c>
      <c r="AD40" s="26">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2">
        <f>IFERROR('cantidad pollos muertos'!K41/'cantidad inicial pollos'!K41,"")</f>
        <v>1.4383785550833606E-2</v>
      </c>
      <c r="L41" s="32">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3">
        <f t="shared" si="0"/>
        <v>6</v>
      </c>
      <c r="Z41" s="33">
        <f t="shared" si="1"/>
        <v>22</v>
      </c>
      <c r="AA41" s="33">
        <f t="shared" si="2"/>
        <v>1.1087825663388839E-2</v>
      </c>
      <c r="AB41" s="26">
        <f t="shared" si="3"/>
        <v>3.9797798264223784E-2</v>
      </c>
      <c r="AC41" s="26">
        <f t="shared" si="4"/>
        <v>0.27272727272727271</v>
      </c>
      <c r="AD41" s="26">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2">
        <f>IFERROR('cantidad pollos muertos'!K42/'cantidad inicial pollos'!K42,"")</f>
        <v>4.2928742645456527E-2</v>
      </c>
      <c r="L42" s="32">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3">
        <f t="shared" si="0"/>
        <v>9</v>
      </c>
      <c r="Z42" s="33">
        <f t="shared" si="1"/>
        <v>22</v>
      </c>
      <c r="AA42" s="33">
        <f t="shared" si="2"/>
        <v>0.15648750319561799</v>
      </c>
      <c r="AB42" s="26">
        <f t="shared" si="3"/>
        <v>6.6537053216767811E-2</v>
      </c>
      <c r="AC42" s="26">
        <f t="shared" si="4"/>
        <v>0.40909090909090912</v>
      </c>
      <c r="AD42" s="26">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2">
        <f>IFERROR('cantidad pollos muertos'!K43/'cantidad inicial pollos'!K43,"")</f>
        <v>7.3499702911467624E-2</v>
      </c>
      <c r="L43" s="32">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3">
        <f t="shared" si="0"/>
        <v>11</v>
      </c>
      <c r="Z43" s="33">
        <f t="shared" si="1"/>
        <v>22</v>
      </c>
      <c r="AA43" s="33">
        <f t="shared" si="2"/>
        <v>0.41590595245361339</v>
      </c>
      <c r="AB43" s="26">
        <f t="shared" si="3"/>
        <v>6.3251064544186109E-2</v>
      </c>
      <c r="AC43" s="26">
        <f t="shared" si="4"/>
        <v>0.5</v>
      </c>
      <c r="AD43" s="26">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2">
        <f>IFERROR('cantidad pollos muertos'!K44/'cantidad inicial pollos'!K44,"")</f>
        <v>2.3817863397548163E-2</v>
      </c>
      <c r="L44" s="32">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3">
        <f t="shared" si="0"/>
        <v>2</v>
      </c>
      <c r="Z44" s="33">
        <f t="shared" si="1"/>
        <v>22</v>
      </c>
      <c r="AA44" s="33">
        <f t="shared" si="2"/>
        <v>2.7745720303506971E-6</v>
      </c>
      <c r="AB44" s="26">
        <f t="shared" si="3"/>
        <v>3.2224346059921936E-2</v>
      </c>
      <c r="AC44" s="26">
        <f t="shared" si="4"/>
        <v>9.0909090909090912E-2</v>
      </c>
      <c r="AD44" s="26">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2">
        <f>IFERROR('cantidad pollos muertos'!K45/'cantidad inicial pollos'!K45,"")</f>
        <v>3.1523642732049037E-2</v>
      </c>
      <c r="L45" s="32">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3">
        <f t="shared" si="0"/>
        <v>6</v>
      </c>
      <c r="Z45" s="33">
        <f t="shared" si="1"/>
        <v>22</v>
      </c>
      <c r="AA45" s="33">
        <f t="shared" si="2"/>
        <v>1.1087825663388839E-2</v>
      </c>
      <c r="AB45" s="26">
        <f t="shared" si="3"/>
        <v>5.9237252136963695E-2</v>
      </c>
      <c r="AC45" s="26">
        <f t="shared" si="4"/>
        <v>0.27272727272727271</v>
      </c>
      <c r="AD45" s="26">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2">
        <f>IFERROR('cantidad pollos muertos'!K46/'cantidad inicial pollos'!K46,"")</f>
        <v>3.8167938931297708E-3</v>
      </c>
      <c r="L46" s="32">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3">
        <f t="shared" si="0"/>
        <v>2</v>
      </c>
      <c r="Z46" s="33">
        <f t="shared" si="1"/>
        <v>18</v>
      </c>
      <c r="AA46" s="33">
        <f t="shared" si="2"/>
        <v>7.8569523276450504E-5</v>
      </c>
      <c r="AB46" s="26">
        <f t="shared" si="3"/>
        <v>2.9743149883589601E-2</v>
      </c>
      <c r="AC46" s="26">
        <f t="shared" si="4"/>
        <v>0.1111111111111111</v>
      </c>
      <c r="AD46" s="26">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2">
        <f>IFERROR('cantidad pollos muertos'!K47/'cantidad inicial pollos'!K47,"")</f>
        <v>4.7452285063911748E-2</v>
      </c>
      <c r="L47" s="32">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3">
        <f t="shared" si="0"/>
        <v>5</v>
      </c>
      <c r="Z47" s="33">
        <f t="shared" si="1"/>
        <v>21</v>
      </c>
      <c r="AA47" s="33">
        <f t="shared" si="2"/>
        <v>9.0403163632502004E-3</v>
      </c>
      <c r="AB47" s="26">
        <f t="shared" si="3"/>
        <v>3.415250286179336E-2</v>
      </c>
      <c r="AC47" s="26">
        <f t="shared" si="4"/>
        <v>0.23809523809523808</v>
      </c>
      <c r="AD47" s="26">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2">
        <f>IFERROR('cantidad pollos muertos'!K48/'cantidad inicial pollos'!K48,"")</f>
        <v>3.8398692810457519E-2</v>
      </c>
      <c r="L48" s="32">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3">
        <f t="shared" si="0"/>
        <v>2</v>
      </c>
      <c r="Z48" s="33">
        <f t="shared" si="1"/>
        <v>22</v>
      </c>
      <c r="AA48" s="33">
        <f t="shared" si="2"/>
        <v>2.7745720303506971E-6</v>
      </c>
      <c r="AB48" s="26">
        <f t="shared" si="3"/>
        <v>3.2752490040500064E-2</v>
      </c>
      <c r="AC48" s="26">
        <f t="shared" si="4"/>
        <v>9.0909090909090912E-2</v>
      </c>
      <c r="AD48" s="26">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2">
        <f>IFERROR('cantidad pollos muertos'!K49/'cantidad inicial pollos'!K49,"")</f>
        <v>1.9117647058823531E-2</v>
      </c>
      <c r="L49" s="32">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3">
        <f t="shared" si="0"/>
        <v>10</v>
      </c>
      <c r="Z49" s="33">
        <f t="shared" si="1"/>
        <v>22</v>
      </c>
      <c r="AA49" s="33">
        <f t="shared" si="2"/>
        <v>0.27144168312328132</v>
      </c>
      <c r="AB49" s="26">
        <f>AVERAGE(C49:X49)</f>
        <v>5.1913310266304483E-2</v>
      </c>
      <c r="AC49" s="26">
        <f t="shared" si="4"/>
        <v>0.45454545454545453</v>
      </c>
      <c r="AD49" s="26">
        <f t="shared" si="5"/>
        <v>0.45833333333333331</v>
      </c>
    </row>
    <row r="50" spans="1:30" x14ac:dyDescent="0.25">
      <c r="A50" s="6"/>
      <c r="B50" s="3" t="s">
        <v>81</v>
      </c>
      <c r="C50" s="33">
        <f>COUNTIF(C2:C49,"&gt;0,05")</f>
        <v>22</v>
      </c>
      <c r="D50" s="33">
        <f t="shared" ref="D50:X50" si="6">COUNTIF(D2:D49,"&gt;0,05")</f>
        <v>23</v>
      </c>
      <c r="E50" s="33">
        <f t="shared" si="6"/>
        <v>30</v>
      </c>
      <c r="F50" s="33">
        <f t="shared" si="6"/>
        <v>26</v>
      </c>
      <c r="G50" s="33">
        <f t="shared" si="6"/>
        <v>21</v>
      </c>
      <c r="H50" s="33">
        <f t="shared" si="6"/>
        <v>4</v>
      </c>
      <c r="I50" s="33">
        <f t="shared" si="6"/>
        <v>4</v>
      </c>
      <c r="J50" s="33">
        <f t="shared" si="6"/>
        <v>6</v>
      </c>
      <c r="K50" s="33">
        <f t="shared" si="6"/>
        <v>6</v>
      </c>
      <c r="L50" s="33">
        <f t="shared" si="6"/>
        <v>8</v>
      </c>
      <c r="M50" s="33">
        <f t="shared" si="6"/>
        <v>10</v>
      </c>
      <c r="N50" s="33">
        <f t="shared" si="6"/>
        <v>4</v>
      </c>
      <c r="O50" s="33">
        <f t="shared" si="6"/>
        <v>8</v>
      </c>
      <c r="P50" s="33">
        <f t="shared" si="6"/>
        <v>4</v>
      </c>
      <c r="Q50" s="33">
        <f t="shared" si="6"/>
        <v>10</v>
      </c>
      <c r="R50" s="33">
        <f t="shared" si="6"/>
        <v>5</v>
      </c>
      <c r="S50" s="33">
        <f t="shared" si="6"/>
        <v>1</v>
      </c>
      <c r="T50" s="33">
        <f t="shared" si="6"/>
        <v>1</v>
      </c>
      <c r="U50" s="33">
        <f t="shared" si="6"/>
        <v>12</v>
      </c>
      <c r="V50" s="33">
        <f t="shared" si="6"/>
        <v>12</v>
      </c>
      <c r="W50" s="33">
        <f t="shared" si="6"/>
        <v>16</v>
      </c>
      <c r="X50" s="33">
        <f t="shared" si="6"/>
        <v>17</v>
      </c>
      <c r="Y50" s="33">
        <f>SUM(Y2:Y49)</f>
        <v>250</v>
      </c>
      <c r="Z50" s="33"/>
      <c r="AA50" s="33"/>
      <c r="AB50" s="26"/>
      <c r="AC50" s="26"/>
      <c r="AD50" s="26"/>
    </row>
    <row r="51" spans="1:30" x14ac:dyDescent="0.25">
      <c r="A51" s="6"/>
      <c r="B51" s="3" t="s">
        <v>82</v>
      </c>
      <c r="C51" s="33">
        <f>COUNT(C2:C49)</f>
        <v>41</v>
      </c>
      <c r="D51" s="33">
        <f t="shared" ref="D51:X51" si="7">COUNT(D2:D49)</f>
        <v>45</v>
      </c>
      <c r="E51" s="33">
        <f t="shared" si="7"/>
        <v>45</v>
      </c>
      <c r="F51" s="33">
        <f t="shared" si="7"/>
        <v>46</v>
      </c>
      <c r="G51" s="33">
        <f t="shared" si="7"/>
        <v>46</v>
      </c>
      <c r="H51" s="33">
        <f t="shared" si="7"/>
        <v>46</v>
      </c>
      <c r="I51" s="33">
        <f t="shared" si="7"/>
        <v>46</v>
      </c>
      <c r="J51" s="33">
        <f t="shared" si="7"/>
        <v>46</v>
      </c>
      <c r="K51" s="33">
        <f t="shared" si="7"/>
        <v>47</v>
      </c>
      <c r="L51" s="33">
        <f t="shared" si="7"/>
        <v>47</v>
      </c>
      <c r="M51" s="33">
        <f t="shared" si="7"/>
        <v>47</v>
      </c>
      <c r="N51" s="33">
        <f t="shared" si="7"/>
        <v>47</v>
      </c>
      <c r="O51" s="33">
        <f t="shared" si="7"/>
        <v>47</v>
      </c>
      <c r="P51" s="33">
        <f t="shared" si="7"/>
        <v>46</v>
      </c>
      <c r="Q51" s="33">
        <f t="shared" si="7"/>
        <v>47</v>
      </c>
      <c r="R51" s="33">
        <f t="shared" si="7"/>
        <v>46</v>
      </c>
      <c r="S51" s="33">
        <f t="shared" si="7"/>
        <v>47</v>
      </c>
      <c r="T51" s="33">
        <f t="shared" si="7"/>
        <v>47</v>
      </c>
      <c r="U51" s="33">
        <f t="shared" si="7"/>
        <v>47</v>
      </c>
      <c r="V51" s="33">
        <f t="shared" si="7"/>
        <v>46</v>
      </c>
      <c r="W51" s="33">
        <f t="shared" si="7"/>
        <v>47</v>
      </c>
      <c r="X51" s="33">
        <f t="shared" si="7"/>
        <v>44</v>
      </c>
      <c r="Y51" s="33"/>
      <c r="Z51" s="33">
        <f>SUM(Z2:Z49)</f>
        <v>1013</v>
      </c>
      <c r="AA51" s="33"/>
      <c r="AB51" s="26"/>
      <c r="AC51" s="26"/>
      <c r="AD51" s="26"/>
    </row>
    <row r="52" spans="1:30" x14ac:dyDescent="0.25">
      <c r="A52" s="6"/>
      <c r="B52" s="3" t="s">
        <v>80</v>
      </c>
      <c r="C52" s="33">
        <f t="shared" ref="C52:X52" si="8">IFERROR(1-_xlfn.BINOM.DIST(C51/2,C51,C55,TRUE),"")</f>
        <v>0.67364878007275264</v>
      </c>
      <c r="D52" s="33">
        <f t="shared" si="8"/>
        <v>0.55706778040425065</v>
      </c>
      <c r="E52" s="33">
        <f t="shared" si="8"/>
        <v>0.9864827730473148</v>
      </c>
      <c r="F52" s="33">
        <f t="shared" si="8"/>
        <v>0.76064461146873785</v>
      </c>
      <c r="G52" s="33">
        <f t="shared" si="8"/>
        <v>0.2368409347343412</v>
      </c>
      <c r="H52" s="33">
        <f t="shared" si="8"/>
        <v>2.0797807920303057E-12</v>
      </c>
      <c r="I52" s="33">
        <f t="shared" si="8"/>
        <v>2.0797807920303057E-12</v>
      </c>
      <c r="J52" s="33">
        <f t="shared" si="8"/>
        <v>2.4730759662361379E-9</v>
      </c>
      <c r="K52" s="33">
        <f t="shared" si="8"/>
        <v>2.8611011337886794E-9</v>
      </c>
      <c r="L52" s="33">
        <f t="shared" si="8"/>
        <v>4.1300766429053226E-7</v>
      </c>
      <c r="M52" s="33">
        <f t="shared" si="8"/>
        <v>1.6866356346789679E-5</v>
      </c>
      <c r="N52" s="33">
        <f t="shared" si="8"/>
        <v>2.4571455981003965E-12</v>
      </c>
      <c r="O52" s="33">
        <f t="shared" si="8"/>
        <v>4.1300766429053226E-7</v>
      </c>
      <c r="P52" s="33">
        <f t="shared" si="8"/>
        <v>2.0797807920303057E-12</v>
      </c>
      <c r="Q52" s="33">
        <f t="shared" si="8"/>
        <v>1.6866356346789679E-5</v>
      </c>
      <c r="R52" s="33">
        <f t="shared" si="8"/>
        <v>1.0109968417992832E-10</v>
      </c>
      <c r="S52" s="33">
        <f t="shared" si="8"/>
        <v>0</v>
      </c>
      <c r="T52" s="33">
        <f t="shared" si="8"/>
        <v>0</v>
      </c>
      <c r="U52" s="33">
        <f t="shared" si="8"/>
        <v>2.9221375461285781E-4</v>
      </c>
      <c r="V52" s="33">
        <f t="shared" si="8"/>
        <v>2.6834223118743505E-4</v>
      </c>
      <c r="W52" s="33">
        <f t="shared" si="8"/>
        <v>1.5306636571632781E-2</v>
      </c>
      <c r="X52" s="33">
        <f t="shared" si="8"/>
        <v>5.2739194356755892E-2</v>
      </c>
      <c r="Y52" s="6"/>
      <c r="Z52" s="6"/>
      <c r="AA52" s="6"/>
    </row>
    <row r="53" spans="1:30" x14ac:dyDescent="0.25">
      <c r="B53" s="21" t="s">
        <v>83</v>
      </c>
      <c r="C53" s="26">
        <f>AVERAGE(C2:C49)</f>
        <v>5.7317884812787163E-2</v>
      </c>
      <c r="D53" s="26">
        <f t="shared" ref="D53:X53" si="9">AVERAGE(D2:D49)</f>
        <v>8.0803391161001437E-2</v>
      </c>
      <c r="E53" s="26">
        <f t="shared" si="9"/>
        <v>9.123072656640778E-2</v>
      </c>
      <c r="F53" s="26">
        <f t="shared" si="9"/>
        <v>7.9771487131238092E-2</v>
      </c>
      <c r="G53" s="26">
        <f t="shared" si="9"/>
        <v>5.7617263019192552E-2</v>
      </c>
      <c r="H53" s="26">
        <f t="shared" si="9"/>
        <v>3.0992129877649256E-2</v>
      </c>
      <c r="I53" s="26">
        <f t="shared" si="9"/>
        <v>2.8377127671693595E-2</v>
      </c>
      <c r="J53" s="26">
        <f t="shared" si="9"/>
        <v>3.4306136591163924E-2</v>
      </c>
      <c r="K53" s="26">
        <f t="shared" si="9"/>
        <v>3.0816430036799135E-2</v>
      </c>
      <c r="L53" s="26">
        <f t="shared" si="9"/>
        <v>3.7350921809611408E-2</v>
      </c>
      <c r="M53" s="26">
        <f t="shared" si="9"/>
        <v>4.4531476354511823E-2</v>
      </c>
      <c r="N53" s="26">
        <f t="shared" si="9"/>
        <v>3.0113428696336944E-2</v>
      </c>
      <c r="O53" s="26">
        <f t="shared" si="9"/>
        <v>4.1501676502585537E-2</v>
      </c>
      <c r="P53" s="26">
        <f t="shared" si="9"/>
        <v>3.3747801619440201E-2</v>
      </c>
      <c r="Q53" s="26">
        <f t="shared" si="9"/>
        <v>3.5478143725675336E-2</v>
      </c>
      <c r="R53" s="26">
        <f t="shared" si="9"/>
        <v>3.6733379830558605E-2</v>
      </c>
      <c r="S53" s="26">
        <f t="shared" si="9"/>
        <v>2.6912924900204645E-2</v>
      </c>
      <c r="T53" s="26">
        <f t="shared" si="9"/>
        <v>2.8572139628102677E-2</v>
      </c>
      <c r="U53" s="26">
        <f t="shared" si="9"/>
        <v>4.7480986934131213E-2</v>
      </c>
      <c r="V53" s="26">
        <f t="shared" si="9"/>
        <v>3.9816256743845965E-2</v>
      </c>
      <c r="W53" s="26">
        <f t="shared" si="9"/>
        <v>4.1619077268521619E-2</v>
      </c>
      <c r="X53" s="26">
        <f t="shared" si="9"/>
        <v>4.9482593269625112E-2</v>
      </c>
    </row>
    <row r="54" spans="1:30" x14ac:dyDescent="0.25">
      <c r="B54" s="30" t="s">
        <v>84</v>
      </c>
      <c r="C54" s="26">
        <f>C50/C51</f>
        <v>0.53658536585365857</v>
      </c>
      <c r="D54" s="26">
        <f t="shared" ref="D54:X54" si="10">D50/D51</f>
        <v>0.51111111111111107</v>
      </c>
      <c r="E54" s="26">
        <f t="shared" si="10"/>
        <v>0.66666666666666663</v>
      </c>
      <c r="F54" s="26">
        <f t="shared" si="10"/>
        <v>0.56521739130434778</v>
      </c>
      <c r="G54" s="26">
        <f t="shared" si="10"/>
        <v>0.45652173913043476</v>
      </c>
      <c r="H54" s="26">
        <f t="shared" si="10"/>
        <v>8.6956521739130432E-2</v>
      </c>
      <c r="I54" s="26">
        <f t="shared" si="10"/>
        <v>8.6956521739130432E-2</v>
      </c>
      <c r="J54" s="26">
        <f t="shared" si="10"/>
        <v>0.13043478260869565</v>
      </c>
      <c r="K54" s="26">
        <f t="shared" si="10"/>
        <v>0.1276595744680851</v>
      </c>
      <c r="L54" s="26">
        <f t="shared" si="10"/>
        <v>0.1702127659574468</v>
      </c>
      <c r="M54" s="26">
        <f t="shared" si="10"/>
        <v>0.21276595744680851</v>
      </c>
      <c r="N54" s="26">
        <f t="shared" si="10"/>
        <v>8.5106382978723402E-2</v>
      </c>
      <c r="O54" s="26">
        <f t="shared" si="10"/>
        <v>0.1702127659574468</v>
      </c>
      <c r="P54" s="26">
        <f t="shared" si="10"/>
        <v>8.6956521739130432E-2</v>
      </c>
      <c r="Q54" s="26">
        <f t="shared" si="10"/>
        <v>0.21276595744680851</v>
      </c>
      <c r="R54" s="26">
        <f t="shared" si="10"/>
        <v>0.10869565217391304</v>
      </c>
      <c r="S54" s="26">
        <f t="shared" si="10"/>
        <v>2.1276595744680851E-2</v>
      </c>
      <c r="T54" s="26">
        <f t="shared" si="10"/>
        <v>2.1276595744680851E-2</v>
      </c>
      <c r="U54" s="26">
        <f t="shared" si="10"/>
        <v>0.25531914893617019</v>
      </c>
      <c r="V54" s="26">
        <f t="shared" si="10"/>
        <v>0.2608695652173913</v>
      </c>
      <c r="W54" s="26">
        <f t="shared" si="10"/>
        <v>0.34042553191489361</v>
      </c>
      <c r="X54" s="26">
        <f t="shared" si="10"/>
        <v>0.38636363636363635</v>
      </c>
    </row>
    <row r="55" spans="1:30" x14ac:dyDescent="0.25">
      <c r="B55" s="25" t="s">
        <v>85</v>
      </c>
      <c r="C55" s="26">
        <f>(C50+1)/(C51+2)</f>
        <v>0.53488372093023251</v>
      </c>
      <c r="D55" s="26">
        <f t="shared" ref="D55:X55" si="11">(D50+1)/(D51+2)</f>
        <v>0.51063829787234039</v>
      </c>
      <c r="E55" s="26">
        <f t="shared" si="11"/>
        <v>0.65957446808510634</v>
      </c>
      <c r="F55" s="26">
        <f t="shared" si="11"/>
        <v>0.5625</v>
      </c>
      <c r="G55" s="26">
        <f t="shared" si="11"/>
        <v>0.45833333333333331</v>
      </c>
      <c r="H55" s="26">
        <f t="shared" si="11"/>
        <v>0.10416666666666667</v>
      </c>
      <c r="I55" s="26">
        <f t="shared" si="11"/>
        <v>0.10416666666666667</v>
      </c>
      <c r="J55" s="26">
        <f t="shared" si="11"/>
        <v>0.14583333333333334</v>
      </c>
      <c r="K55" s="26">
        <f t="shared" si="11"/>
        <v>0.14285714285714285</v>
      </c>
      <c r="L55" s="26">
        <f t="shared" si="11"/>
        <v>0.18367346938775511</v>
      </c>
      <c r="M55" s="26">
        <f t="shared" si="11"/>
        <v>0.22448979591836735</v>
      </c>
      <c r="N55" s="26">
        <f t="shared" si="11"/>
        <v>0.10204081632653061</v>
      </c>
      <c r="O55" s="26">
        <f t="shared" si="11"/>
        <v>0.18367346938775511</v>
      </c>
      <c r="P55" s="26">
        <f t="shared" si="11"/>
        <v>0.10416666666666667</v>
      </c>
      <c r="Q55" s="26">
        <f t="shared" si="11"/>
        <v>0.22448979591836735</v>
      </c>
      <c r="R55" s="26">
        <f t="shared" si="11"/>
        <v>0.125</v>
      </c>
      <c r="S55" s="26">
        <f t="shared" si="11"/>
        <v>4.0816326530612242E-2</v>
      </c>
      <c r="T55" s="26">
        <f t="shared" si="11"/>
        <v>4.0816326530612242E-2</v>
      </c>
      <c r="U55" s="26">
        <f t="shared" si="11"/>
        <v>0.26530612244897961</v>
      </c>
      <c r="V55" s="26">
        <f t="shared" si="11"/>
        <v>0.27083333333333331</v>
      </c>
      <c r="W55" s="26">
        <f t="shared" si="11"/>
        <v>0.34693877551020408</v>
      </c>
      <c r="X55" s="26">
        <f t="shared" si="11"/>
        <v>0.39130434782608697</v>
      </c>
    </row>
  </sheetData>
  <sortState ref="B2:AD54">
    <sortCondition ref="B2"/>
  </sortState>
  <conditionalFormatting sqref="C2:X49">
    <cfRule type="cellIs" dxfId="3"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abSelected="1" topLeftCell="AK1"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2">
        <f>IF('cantidad pollos muertos'!K3="","",BETAINV(0.025,'cantidad pollos muertos'!K3+1,'cantidad inicial pollos'!K3-'cantidad pollos muertos'!K3+1))</f>
        <v>4.5734891160898024E-2</v>
      </c>
      <c r="T4" s="32">
        <f>IF('cantidad pollos muertos'!K3="","",BETAINV(0.975,'cantidad pollos muertos'!K3+1,'cantidad inicial pollos'!K3-'cantidad pollos muertos'!K3+1))</f>
        <v>5.4657687734847582E-2</v>
      </c>
      <c r="U4" s="32">
        <f>IF('cantidad pollos muertos'!L3="","",BETAINV(0.025,'cantidad pollos muertos'!L3+1,'cantidad inicial pollos'!L3-'cantidad pollos muertos'!L3+1))</f>
        <v>2.5882040097605894E-2</v>
      </c>
      <c r="V4" s="32">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2" t="str">
        <f>IF('cantidad pollos muertos'!K4="","",BETAINV(0.025,'cantidad pollos muertos'!K4+1,'cantidad inicial pollos'!K4-'cantidad pollos muertos'!K4+1))</f>
        <v/>
      </c>
      <c r="T5" s="32" t="str">
        <f>IF('cantidad pollos muertos'!K4="","",BETAINV(0.975,'cantidad pollos muertos'!K4+1,'cantidad inicial pollos'!K4-'cantidad pollos muertos'!K4+1))</f>
        <v/>
      </c>
      <c r="U5" s="32" t="str">
        <f>IF('cantidad pollos muertos'!L4="","",BETAINV(0.025,'cantidad pollos muertos'!L4+1,'cantidad inicial pollos'!L4-'cantidad pollos muertos'!L4+1))</f>
        <v/>
      </c>
      <c r="V5" s="32"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2">
        <f>IF('cantidad pollos muertos'!K5="","",BETAINV(0.025,'cantidad pollos muertos'!K5+1,'cantidad inicial pollos'!K5-'cantidad pollos muertos'!K5+1))</f>
        <v>3.5200942492082325E-2</v>
      </c>
      <c r="T6" s="32">
        <f>IF('cantidad pollos muertos'!K5="","",BETAINV(0.975,'cantidad pollos muertos'!K5+1,'cantidad inicial pollos'!K5-'cantidad pollos muertos'!K5+1))</f>
        <v>5.5205192379595647E-2</v>
      </c>
      <c r="U6" s="32">
        <f>IF('cantidad pollos muertos'!L5="","",BETAINV(0.025,'cantidad pollos muertos'!L5+1,'cantidad inicial pollos'!L5-'cantidad pollos muertos'!L5+1))</f>
        <v>2.8222425794628712E-2</v>
      </c>
      <c r="V6" s="32">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2">
        <f>IF('cantidad pollos muertos'!K6="","",BETAINV(0.025,'cantidad pollos muertos'!K6+1,'cantidad inicial pollos'!K6-'cantidad pollos muertos'!K6+1))</f>
        <v>1.0020640545174228E-2</v>
      </c>
      <c r="T7" s="32">
        <f>IF('cantidad pollos muertos'!K6="","",BETAINV(0.975,'cantidad pollos muertos'!K6+1,'cantidad inicial pollos'!K6-'cantidad pollos muertos'!K6+1))</f>
        <v>1.861410975446065E-2</v>
      </c>
      <c r="U7" s="32">
        <f>IF('cantidad pollos muertos'!L6="","",BETAINV(0.025,'cantidad pollos muertos'!L6+1,'cantidad inicial pollos'!L6-'cantidad pollos muertos'!L6+1))</f>
        <v>4.679452741042172E-2</v>
      </c>
      <c r="V7" s="32">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2">
        <f>IF('cantidad pollos muertos'!K7="","",BETAINV(0.025,'cantidad pollos muertos'!K7+1,'cantidad inicial pollos'!K7-'cantidad pollos muertos'!K7+1))</f>
        <v>7.8126906779276278E-2</v>
      </c>
      <c r="T8" s="32">
        <f>IF('cantidad pollos muertos'!K7="","",BETAINV(0.975,'cantidad pollos muertos'!K7+1,'cantidad inicial pollos'!K7-'cantidad pollos muertos'!K7+1))</f>
        <v>0.11072978075977757</v>
      </c>
      <c r="U8" s="32">
        <f>IF('cantidad pollos muertos'!L7="","",BETAINV(0.025,'cantidad pollos muertos'!L7+1,'cantidad inicial pollos'!L7-'cantidad pollos muertos'!L7+1))</f>
        <v>2.7620775002156928E-2</v>
      </c>
      <c r="V8" s="32">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2">
        <f>IF('cantidad pollos muertos'!K8="","",BETAINV(0.025,'cantidad pollos muertos'!K8+1,'cantidad inicial pollos'!K8-'cantidad pollos muertos'!K8+1))</f>
        <v>1.0466577968975184E-2</v>
      </c>
      <c r="T9" s="32">
        <f>IF('cantidad pollos muertos'!K8="","",BETAINV(0.975,'cantidad pollos muertos'!K8+1,'cantidad inicial pollos'!K8-'cantidad pollos muertos'!K8+1))</f>
        <v>1.9928097326246008E-2</v>
      </c>
      <c r="U9" s="32">
        <f>IF('cantidad pollos muertos'!L8="","",BETAINV(0.025,'cantidad pollos muertos'!L8+1,'cantidad inicial pollos'!L8-'cantidad pollos muertos'!L8+1))</f>
        <v>3.3258436438393095E-2</v>
      </c>
      <c r="V9" s="32">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2">
        <f>IF('cantidad pollos muertos'!K9="","",BETAINV(0.025,'cantidad pollos muertos'!K9+1,'cantidad inicial pollos'!K9-'cantidad pollos muertos'!K9+1))</f>
        <v>3.0177002469535349E-2</v>
      </c>
      <c r="T10" s="32">
        <f>IF('cantidad pollos muertos'!K9="","",BETAINV(0.975,'cantidad pollos muertos'!K9+1,'cantidad inicial pollos'!K9-'cantidad pollos muertos'!K9+1))</f>
        <v>4.3966547647644405E-2</v>
      </c>
      <c r="U10" s="32">
        <f>IF('cantidad pollos muertos'!L9="","",BETAINV(0.025,'cantidad pollos muertos'!L9+1,'cantidad inicial pollos'!L9-'cantidad pollos muertos'!L9+1))</f>
        <v>2.132678533276482E-2</v>
      </c>
      <c r="V10" s="32">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2">
        <f>IF('cantidad pollos muertos'!K10="","",BETAINV(0.025,'cantidad pollos muertos'!K10+1,'cantidad inicial pollos'!K10-'cantidad pollos muertos'!K10+1))</f>
        <v>3.0792248544946031E-2</v>
      </c>
      <c r="T11" s="32">
        <f>IF('cantidad pollos muertos'!K10="","",BETAINV(0.975,'cantidad pollos muertos'!K10+1,'cantidad inicial pollos'!K10-'cantidad pollos muertos'!K10+1))</f>
        <v>4.4698111612588076E-2</v>
      </c>
      <c r="U11" s="32">
        <f>IF('cantidad pollos muertos'!L10="","",BETAINV(0.025,'cantidad pollos muertos'!L10+1,'cantidad inicial pollos'!L10-'cantidad pollos muertos'!L10+1))</f>
        <v>2.9202422696827456E-2</v>
      </c>
      <c r="V11" s="32">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2">
        <f>IF('cantidad pollos muertos'!K11="","",BETAINV(0.025,'cantidad pollos muertos'!K11+1,'cantidad inicial pollos'!K11-'cantidad pollos muertos'!K11+1))</f>
        <v>3.9554571842618007E-2</v>
      </c>
      <c r="T12" s="32">
        <f>IF('cantidad pollos muertos'!K11="","",BETAINV(0.975,'cantidad pollos muertos'!K11+1,'cantidad inicial pollos'!K11-'cantidad pollos muertos'!K11+1))</f>
        <v>6.5437911163320317E-2</v>
      </c>
      <c r="U12" s="32">
        <f>IF('cantidad pollos muertos'!L11="","",BETAINV(0.025,'cantidad pollos muertos'!L11+1,'cantidad inicial pollos'!L11-'cantidad pollos muertos'!L11+1))</f>
        <v>2.4054804908640929E-2</v>
      </c>
      <c r="V12" s="32">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2">
        <f>IF('cantidad pollos muertos'!K12="","",BETAINV(0.025,'cantidad pollos muertos'!K12+1,'cantidad inicial pollos'!K12-'cantidad pollos muertos'!K12+1))</f>
        <v>1.6143121261603912E-2</v>
      </c>
      <c r="T13" s="32">
        <f>IF('cantidad pollos muertos'!K12="","",BETAINV(0.975,'cantidad pollos muertos'!K12+1,'cantidad inicial pollos'!K12-'cantidad pollos muertos'!K12+1))</f>
        <v>3.1220605394409073E-2</v>
      </c>
      <c r="U13" s="32">
        <f>IF('cantidad pollos muertos'!L12="","",BETAINV(0.025,'cantidad pollos muertos'!L12+1,'cantidad inicial pollos'!L12-'cantidad pollos muertos'!L12+1))</f>
        <v>2.2079429274705496E-2</v>
      </c>
      <c r="V13" s="32">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2">
        <f>IF('cantidad pollos muertos'!K13="","",BETAINV(0.025,'cantidad pollos muertos'!K13+1,'cantidad inicial pollos'!K13-'cantidad pollos muertos'!K13+1))</f>
        <v>1.8788057579763283E-2</v>
      </c>
      <c r="T14" s="32">
        <f>IF('cantidad pollos muertos'!K13="","",BETAINV(0.975,'cantidad pollos muertos'!K13+1,'cantidad inicial pollos'!K13-'cantidad pollos muertos'!K13+1))</f>
        <v>2.960818384830477E-2</v>
      </c>
      <c r="U14" s="32">
        <f>IF('cantidad pollos muertos'!L13="","",BETAINV(0.025,'cantidad pollos muertos'!L13+1,'cantidad inicial pollos'!L13-'cantidad pollos muertos'!L13+1))</f>
        <v>1.6425936496132991E-2</v>
      </c>
      <c r="V14" s="32">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2">
        <f>IF('cantidad pollos muertos'!K14="","",BETAINV(0.025,'cantidad pollos muertos'!K14+1,'cantidad inicial pollos'!K14-'cantidad pollos muertos'!K14+1))</f>
        <v>3.1299880847722047E-2</v>
      </c>
      <c r="T15" s="32">
        <f>IF('cantidad pollos muertos'!K14="","",BETAINV(0.975,'cantidad pollos muertos'!K14+1,'cantidad inicial pollos'!K14-'cantidad pollos muertos'!K14+1))</f>
        <v>3.8811370966432279E-2</v>
      </c>
      <c r="U15" s="32">
        <f>IF('cantidad pollos muertos'!L14="","",BETAINV(0.025,'cantidad pollos muertos'!L14+1,'cantidad inicial pollos'!L14-'cantidad pollos muertos'!L14+1))</f>
        <v>4.5521327527034111E-2</v>
      </c>
      <c r="V15" s="32">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2">
        <f>IF('cantidad pollos muertos'!K15="","",BETAINV(0.025,'cantidad pollos muertos'!K15+1,'cantidad inicial pollos'!K15-'cantidad pollos muertos'!K15+1))</f>
        <v>6.3574655205062849E-2</v>
      </c>
      <c r="T16" s="32">
        <f>IF('cantidad pollos muertos'!K15="","",BETAINV(0.975,'cantidad pollos muertos'!K15+1,'cantidad inicial pollos'!K15-'cantidad pollos muertos'!K15+1))</f>
        <v>7.7327671070721693E-2</v>
      </c>
      <c r="U16" s="32">
        <f>IF('cantidad pollos muertos'!L15="","",BETAINV(0.025,'cantidad pollos muertos'!L15+1,'cantidad inicial pollos'!L15-'cantidad pollos muertos'!L15+1))</f>
        <v>1.9586259634025171E-2</v>
      </c>
      <c r="V16" s="32">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2">
        <f>IF('cantidad pollos muertos'!K16="","",BETAINV(0.025,'cantidad pollos muertos'!K16+1,'cantidad inicial pollos'!K16-'cantidad pollos muertos'!K16+1))</f>
        <v>4.4601534813543911E-2</v>
      </c>
      <c r="T17" s="32">
        <f>IF('cantidad pollos muertos'!K16="","",BETAINV(0.975,'cantidad pollos muertos'!K16+1,'cantidad inicial pollos'!K16-'cantidad pollos muertos'!K16+1))</f>
        <v>5.2511715495529576E-2</v>
      </c>
      <c r="U17" s="32">
        <f>IF('cantidad pollos muertos'!L16="","",BETAINV(0.025,'cantidad pollos muertos'!L16+1,'cantidad inicial pollos'!L16-'cantidad pollos muertos'!L16+1))</f>
        <v>2.9068952598302743E-2</v>
      </c>
      <c r="V17" s="32">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2">
        <f>IF('cantidad pollos muertos'!K17="","",BETAINV(0.025,'cantidad pollos muertos'!K17+1,'cantidad inicial pollos'!K17-'cantidad pollos muertos'!K17+1))</f>
        <v>2.3727850284165474E-2</v>
      </c>
      <c r="T18" s="32">
        <f>IF('cantidad pollos muertos'!K17="","",BETAINV(0.975,'cantidad pollos muertos'!K17+1,'cantidad inicial pollos'!K17-'cantidad pollos muertos'!K17+1))</f>
        <v>3.2102252362259165E-2</v>
      </c>
      <c r="U18" s="32">
        <f>IF('cantidad pollos muertos'!L17="","",BETAINV(0.025,'cantidad pollos muertos'!L17+1,'cantidad inicial pollos'!L17-'cantidad pollos muertos'!L17+1))</f>
        <v>1.4842917302782333E-2</v>
      </c>
      <c r="V18" s="32">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2">
        <f>IF('cantidad pollos muertos'!K18="","",BETAINV(0.025,'cantidad pollos muertos'!K18+1,'cantidad inicial pollos'!K18-'cantidad pollos muertos'!K18+1))</f>
        <v>1.8219455975166967E-2</v>
      </c>
      <c r="T19" s="32">
        <f>IF('cantidad pollos muertos'!K18="","",BETAINV(0.975,'cantidad pollos muertos'!K18+1,'cantidad inicial pollos'!K18-'cantidad pollos muertos'!K18+1))</f>
        <v>2.9297588457250057E-2</v>
      </c>
      <c r="U19" s="32">
        <f>IF('cantidad pollos muertos'!L18="","",BETAINV(0.025,'cantidad pollos muertos'!L18+1,'cantidad inicial pollos'!L18-'cantidad pollos muertos'!L18+1))</f>
        <v>2.562045118461127E-2</v>
      </c>
      <c r="V19" s="32">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2">
        <f>IF('cantidad pollos muertos'!K19="","",BETAINV(0.025,'cantidad pollos muertos'!K19+1,'cantidad inicial pollos'!K19-'cantidad pollos muertos'!K19+1))</f>
        <v>4.5100885390062767E-2</v>
      </c>
      <c r="T20" s="32">
        <f>IF('cantidad pollos muertos'!K19="","",BETAINV(0.975,'cantidad pollos muertos'!K19+1,'cantidad inicial pollos'!K19-'cantidad pollos muertos'!K19+1))</f>
        <v>6.7311754754650011E-2</v>
      </c>
      <c r="U20" s="32">
        <f>IF('cantidad pollos muertos'!L19="","",BETAINV(0.025,'cantidad pollos muertos'!L19+1,'cantidad inicial pollos'!L19-'cantidad pollos muertos'!L19+1))</f>
        <v>2.600077883078418E-2</v>
      </c>
      <c r="V20" s="32">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2">
        <f>IF('cantidad pollos muertos'!K20="","",BETAINV(0.025,'cantidad pollos muertos'!K20+1,'cantidad inicial pollos'!K20-'cantidad pollos muertos'!K20+1))</f>
        <v>3.0403735175592216E-2</v>
      </c>
      <c r="T21" s="32">
        <f>IF('cantidad pollos muertos'!K20="","",BETAINV(0.975,'cantidad pollos muertos'!K20+1,'cantidad inicial pollos'!K20-'cantidad pollos muertos'!K20+1))</f>
        <v>3.9932591965467279E-2</v>
      </c>
      <c r="U21" s="32">
        <f>IF('cantidad pollos muertos'!L20="","",BETAINV(0.025,'cantidad pollos muertos'!L20+1,'cantidad inicial pollos'!L20-'cantidad pollos muertos'!L20+1))</f>
        <v>3.515233410122965E-2</v>
      </c>
      <c r="V21" s="32">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2">
        <f>IF('cantidad pollos muertos'!K21="","",BETAINV(0.025,'cantidad pollos muertos'!K21+1,'cantidad inicial pollos'!K21-'cantidad pollos muertos'!K21+1))</f>
        <v>9.2860843635795588E-3</v>
      </c>
      <c r="T22" s="32">
        <f>IF('cantidad pollos muertos'!K21="","",BETAINV(0.975,'cantidad pollos muertos'!K21+1,'cantidad inicial pollos'!K21-'cantidad pollos muertos'!K21+1))</f>
        <v>2.0068171986251437E-2</v>
      </c>
      <c r="U22" s="32">
        <f>IF('cantidad pollos muertos'!L21="","",BETAINV(0.025,'cantidad pollos muertos'!L21+1,'cantidad inicial pollos'!L21-'cantidad pollos muertos'!L21+1))</f>
        <v>2.4264490896837142E-2</v>
      </c>
      <c r="V22" s="32">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2">
        <f>IF('cantidad pollos muertos'!K22="","",BETAINV(0.025,'cantidad pollos muertos'!K22+1,'cantidad inicial pollos'!K22-'cantidad pollos muertos'!K22+1))</f>
        <v>1.8528834069359356E-2</v>
      </c>
      <c r="T23" s="32">
        <f>IF('cantidad pollos muertos'!K22="","",BETAINV(0.975,'cantidad pollos muertos'!K22+1,'cantidad inicial pollos'!K22-'cantidad pollos muertos'!K22+1))</f>
        <v>2.9687547122798419E-2</v>
      </c>
      <c r="U23" s="32">
        <f>IF('cantidad pollos muertos'!L22="","",BETAINV(0.025,'cantidad pollos muertos'!L22+1,'cantidad inicial pollos'!L22-'cantidad pollos muertos'!L22+1))</f>
        <v>1.2412924687703102E-2</v>
      </c>
      <c r="V23" s="32">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2">
        <f>IF('cantidad pollos muertos'!K23="","",BETAINV(0.025,'cantidad pollos muertos'!K23+1,'cantidad inicial pollos'!K23-'cantidad pollos muertos'!K23+1))</f>
        <v>1.3907844123165262E-2</v>
      </c>
      <c r="T24" s="32">
        <f>IF('cantidad pollos muertos'!K23="","",BETAINV(0.975,'cantidad pollos muertos'!K23+1,'cantidad inicial pollos'!K23-'cantidad pollos muertos'!K23+1))</f>
        <v>2.5227118418335581E-2</v>
      </c>
      <c r="U24" s="32">
        <f>IF('cantidad pollos muertos'!L23="","",BETAINV(0.025,'cantidad pollos muertos'!L23+1,'cantidad inicial pollos'!L23-'cantidad pollos muertos'!L23+1))</f>
        <v>3.5626643847917694E-2</v>
      </c>
      <c r="V24" s="32">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2">
        <f>IF('cantidad pollos muertos'!K24="","",BETAINV(0.025,'cantidad pollos muertos'!K24+1,'cantidad inicial pollos'!K24-'cantidad pollos muertos'!K24+1))</f>
        <v>1.987383382952386E-2</v>
      </c>
      <c r="T25" s="32">
        <f>IF('cantidad pollos muertos'!K24="","",BETAINV(0.975,'cantidad pollos muertos'!K24+1,'cantidad inicial pollos'!K24-'cantidad pollos muertos'!K24+1))</f>
        <v>3.1613576943549382E-2</v>
      </c>
      <c r="U25" s="32">
        <f>IF('cantidad pollos muertos'!L24="","",BETAINV(0.025,'cantidad pollos muertos'!L24+1,'cantidad inicial pollos'!L24-'cantidad pollos muertos'!L24+1))</f>
        <v>1.9859368037685836E-2</v>
      </c>
      <c r="V25" s="32">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2">
        <f>IF('cantidad pollos muertos'!K25="","",BETAINV(0.025,'cantidad pollos muertos'!K25+1,'cantidad inicial pollos'!K25-'cantidad pollos muertos'!K25+1))</f>
        <v>2.7113214808064671E-2</v>
      </c>
      <c r="T26" s="32">
        <f>IF('cantidad pollos muertos'!K25="","",BETAINV(0.975,'cantidad pollos muertos'!K25+1,'cantidad inicial pollos'!K25-'cantidad pollos muertos'!K25+1))</f>
        <v>3.350583385591055E-2</v>
      </c>
      <c r="U26" s="32">
        <f>IF('cantidad pollos muertos'!L25="","",BETAINV(0.025,'cantidad pollos muertos'!L25+1,'cantidad inicial pollos'!L25-'cantidad pollos muertos'!L25+1))</f>
        <v>3.7142929246951985E-2</v>
      </c>
      <c r="V26" s="32">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2">
        <f>IF('cantidad pollos muertos'!K26="","",BETAINV(0.025,'cantidad pollos muertos'!K26+1,'cantidad inicial pollos'!K26-'cantidad pollos muertos'!K26+1))</f>
        <v>4.5555831942610181E-3</v>
      </c>
      <c r="T27" s="32">
        <f>IF('cantidad pollos muertos'!K26="","",BETAINV(0.975,'cantidad pollos muertos'!K26+1,'cantidad inicial pollos'!K26-'cantidad pollos muertos'!K26+1))</f>
        <v>1.0790863178209986E-2</v>
      </c>
      <c r="U27" s="32">
        <f>IF('cantidad pollos muertos'!L26="","",BETAINV(0.025,'cantidad pollos muertos'!L26+1,'cantidad inicial pollos'!L26-'cantidad pollos muertos'!L26+1))</f>
        <v>1.5543795456868481E-2</v>
      </c>
      <c r="V27" s="32">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2">
        <f>IF('cantidad pollos muertos'!K27="","",BETAINV(0.025,'cantidad pollos muertos'!K27+1,'cantidad inicial pollos'!K27-'cantidad pollos muertos'!K27+1))</f>
        <v>2.6000556133089776E-2</v>
      </c>
      <c r="T28" s="32">
        <f>IF('cantidad pollos muertos'!K27="","",BETAINV(0.975,'cantidad pollos muertos'!K27+1,'cantidad inicial pollos'!K27-'cantidad pollos muertos'!K27+1))</f>
        <v>4.3027444738342635E-2</v>
      </c>
      <c r="U28" s="32">
        <f>IF('cantidad pollos muertos'!L27="","",BETAINV(0.025,'cantidad pollos muertos'!L27+1,'cantidad inicial pollos'!L27-'cantidad pollos muertos'!L27+1))</f>
        <v>4.4522819789278682E-2</v>
      </c>
      <c r="V28" s="32">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2">
        <f>IF('cantidad pollos muertos'!K28="","",BETAINV(0.025,'cantidad pollos muertos'!K28+1,'cantidad inicial pollos'!K28-'cantidad pollos muertos'!K28+1))</f>
        <v>1.5762306184209637E-2</v>
      </c>
      <c r="T29" s="32">
        <f>IF('cantidad pollos muertos'!K28="","",BETAINV(0.975,'cantidad pollos muertos'!K28+1,'cantidad inicial pollos'!K28-'cantidad pollos muertos'!K28+1))</f>
        <v>2.6174695190998909E-2</v>
      </c>
      <c r="U29" s="32">
        <f>IF('cantidad pollos muertos'!L28="","",BETAINV(0.025,'cantidad pollos muertos'!L28+1,'cantidad inicial pollos'!L28-'cantidad pollos muertos'!L28+1))</f>
        <v>3.3983971460256196E-2</v>
      </c>
      <c r="V29" s="32">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2">
        <f>IF('cantidad pollos muertos'!K29="","",BETAINV(0.025,'cantidad pollos muertos'!K29+1,'cantidad inicial pollos'!K29-'cantidad pollos muertos'!K29+1))</f>
        <v>1.9706129322220489E-2</v>
      </c>
      <c r="T30" s="32">
        <f>IF('cantidad pollos muertos'!K29="","",BETAINV(0.975,'cantidad pollos muertos'!K29+1,'cantidad inicial pollos'!K29-'cantidad pollos muertos'!K29+1))</f>
        <v>3.7361342820394494E-2</v>
      </c>
      <c r="U30" s="32">
        <f>IF('cantidad pollos muertos'!L29="","",BETAINV(0.025,'cantidad pollos muertos'!L29+1,'cantidad inicial pollos'!L29-'cantidad pollos muertos'!L29+1))</f>
        <v>3.6606838398886767E-2</v>
      </c>
      <c r="V30" s="32">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2">
        <f>IF('cantidad pollos muertos'!K30="","",BETAINV(0.025,'cantidad pollos muertos'!K30+1,'cantidad inicial pollos'!K30-'cantidad pollos muertos'!K30+1))</f>
        <v>2.6983895533415004E-2</v>
      </c>
      <c r="T31" s="32">
        <f>IF('cantidad pollos muertos'!K30="","",BETAINV(0.975,'cantidad pollos muertos'!K30+1,'cantidad inicial pollos'!K30-'cantidad pollos muertos'!K30+1))</f>
        <v>3.5847816772838548E-2</v>
      </c>
      <c r="U31" s="32">
        <f>IF('cantidad pollos muertos'!L30="","",BETAINV(0.025,'cantidad pollos muertos'!L30+1,'cantidad inicial pollos'!L30-'cantidad pollos muertos'!L30+1))</f>
        <v>1.4979976844291159E-3</v>
      </c>
      <c r="V31" s="32">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2">
        <f>IF('cantidad pollos muertos'!K31="","",BETAINV(0.025,'cantidad pollos muertos'!K31+1,'cantidad inicial pollos'!K31-'cantidad pollos muertos'!K31+1))</f>
        <v>2.0193265879392023E-2</v>
      </c>
      <c r="T32" s="32">
        <f>IF('cantidad pollos muertos'!K31="","",BETAINV(0.975,'cantidad pollos muertos'!K31+1,'cantidad inicial pollos'!K31-'cantidad pollos muertos'!K31+1))</f>
        <v>3.1340467279927009E-2</v>
      </c>
      <c r="U32" s="32">
        <f>IF('cantidad pollos muertos'!L31="","",BETAINV(0.025,'cantidad pollos muertos'!L31+1,'cantidad inicial pollos'!L31-'cantidad pollos muertos'!L31+1))</f>
        <v>2.7843333219580112E-2</v>
      </c>
      <c r="V32" s="32">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2">
        <f>IF('cantidad pollos muertos'!K32="","",BETAINV(0.025,'cantidad pollos muertos'!K32+1,'cantidad inicial pollos'!K32-'cantidad pollos muertos'!K32+1))</f>
        <v>1.0466787871979192E-2</v>
      </c>
      <c r="T33" s="32">
        <f>IF('cantidad pollos muertos'!K32="","",BETAINV(0.975,'cantidad pollos muertos'!K32+1,'cantidad inicial pollos'!K32-'cantidad pollos muertos'!K32+1))</f>
        <v>1.8882110810163E-2</v>
      </c>
      <c r="U33" s="32">
        <f>IF('cantidad pollos muertos'!L32="","",BETAINV(0.025,'cantidad pollos muertos'!L32+1,'cantidad inicial pollos'!L32-'cantidad pollos muertos'!L32+1))</f>
        <v>1.5866328507658393E-2</v>
      </c>
      <c r="V33" s="32">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2">
        <f>IF('cantidad pollos muertos'!K33="","",BETAINV(0.025,'cantidad pollos muertos'!K33+1,'cantidad inicial pollos'!K33-'cantidad pollos muertos'!K33+1))</f>
        <v>1.9563833585560349E-2</v>
      </c>
      <c r="T34" s="32">
        <f>IF('cantidad pollos muertos'!K33="","",BETAINV(0.975,'cantidad pollos muertos'!K33+1,'cantidad inicial pollos'!K33-'cantidad pollos muertos'!K33+1))</f>
        <v>3.2308199389712189E-2</v>
      </c>
      <c r="U34" s="32">
        <f>IF('cantidad pollos muertos'!L33="","",BETAINV(0.025,'cantidad pollos muertos'!L33+1,'cantidad inicial pollos'!L33-'cantidad pollos muertos'!L33+1))</f>
        <v>3.09459782047872E-2</v>
      </c>
      <c r="V34" s="32">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2">
        <f>IF('cantidad pollos muertos'!K34="","",BETAINV(0.025,'cantidad pollos muertos'!K34+1,'cantidad inicial pollos'!K34-'cantidad pollos muertos'!K34+1))</f>
        <v>3.5424924095554387E-2</v>
      </c>
      <c r="T35" s="32">
        <f>IF('cantidad pollos muertos'!K34="","",BETAINV(0.975,'cantidad pollos muertos'!K34+1,'cantidad inicial pollos'!K34-'cantidad pollos muertos'!K34+1))</f>
        <v>4.833551219167731E-2</v>
      </c>
      <c r="U35" s="32">
        <f>IF('cantidad pollos muertos'!L34="","",BETAINV(0.025,'cantidad pollos muertos'!L34+1,'cantidad inicial pollos'!L34-'cantidad pollos muertos'!L34+1))</f>
        <v>9.093857077439485E-2</v>
      </c>
      <c r="V35" s="32">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2">
        <f>IF('cantidad pollos muertos'!K35="","",BETAINV(0.025,'cantidad pollos muertos'!K35+1,'cantidad inicial pollos'!K35-'cantidad pollos muertos'!K35+1))</f>
        <v>1.825501702391194E-2</v>
      </c>
      <c r="T36" s="32">
        <f>IF('cantidad pollos muertos'!K35="","",BETAINV(0.975,'cantidad pollos muertos'!K35+1,'cantidad inicial pollos'!K35-'cantidad pollos muertos'!K35+1))</f>
        <v>2.9569047496849521E-2</v>
      </c>
      <c r="U36" s="32">
        <f>IF('cantidad pollos muertos'!L35="","",BETAINV(0.025,'cantidad pollos muertos'!L35+1,'cantidad inicial pollos'!L35-'cantidad pollos muertos'!L35+1))</f>
        <v>2.3707638331843549E-2</v>
      </c>
      <c r="V36" s="32">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2">
        <f>IF('cantidad pollos muertos'!K36="","",BETAINV(0.025,'cantidad pollos muertos'!K36+1,'cantidad inicial pollos'!K36-'cantidad pollos muertos'!K36+1))</f>
        <v>3.4699745082761991E-3</v>
      </c>
      <c r="T37" s="32">
        <f>IF('cantidad pollos muertos'!K36="","",BETAINV(0.975,'cantidad pollos muertos'!K36+1,'cantidad inicial pollos'!K36-'cantidad pollos muertos'!K36+1))</f>
        <v>9.0786124867182627E-3</v>
      </c>
      <c r="U37" s="32">
        <f>IF('cantidad pollos muertos'!L36="","",BETAINV(0.025,'cantidad pollos muertos'!L36+1,'cantidad inicial pollos'!L36-'cantidad pollos muertos'!L36+1))</f>
        <v>3.6881907037782442E-2</v>
      </c>
      <c r="V37" s="32">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2">
        <f>IF('cantidad pollos muertos'!K37="","",BETAINV(0.025,'cantidad pollos muertos'!K37+1,'cantidad inicial pollos'!K37-'cantidad pollos muertos'!K37+1))</f>
        <v>2.0846351503210625E-2</v>
      </c>
      <c r="T38" s="32">
        <f>IF('cantidad pollos muertos'!K37="","",BETAINV(0.975,'cantidad pollos muertos'!K37+1,'cantidad inicial pollos'!K37-'cantidad pollos muertos'!K37+1))</f>
        <v>3.4269187888405717E-2</v>
      </c>
      <c r="U38" s="32">
        <f>IF('cantidad pollos muertos'!L37="","",BETAINV(0.025,'cantidad pollos muertos'!L37+1,'cantidad inicial pollos'!L37-'cantidad pollos muertos'!L37+1))</f>
        <v>2.0411048207390772E-2</v>
      </c>
      <c r="V38" s="32">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2">
        <f>IF('cantidad pollos muertos'!K38="","",BETAINV(0.025,'cantidad pollos muertos'!K38+1,'cantidad inicial pollos'!K38-'cantidad pollos muertos'!K38+1))</f>
        <v>1.5691602482640316E-2</v>
      </c>
      <c r="T39" s="32">
        <f>IF('cantidad pollos muertos'!K38="","",BETAINV(0.975,'cantidad pollos muertos'!K38+1,'cantidad inicial pollos'!K38-'cantidad pollos muertos'!K38+1))</f>
        <v>2.2778981249483965E-2</v>
      </c>
      <c r="U39" s="32">
        <f>IF('cantidad pollos muertos'!L38="","",BETAINV(0.025,'cantidad pollos muertos'!L38+1,'cantidad inicial pollos'!L38-'cantidad pollos muertos'!L38+1))</f>
        <v>1.5944038913413887E-2</v>
      </c>
      <c r="V39" s="32">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2">
        <f>IF('cantidad pollos muertos'!K39="","",BETAINV(0.025,'cantidad pollos muertos'!K39+1,'cantidad inicial pollos'!K39-'cantidad pollos muertos'!K39+1))</f>
        <v>2.0821397568777125E-2</v>
      </c>
      <c r="T40" s="32">
        <f>IF('cantidad pollos muertos'!K39="","",BETAINV(0.975,'cantidad pollos muertos'!K39+1,'cantidad inicial pollos'!K39-'cantidad pollos muertos'!K39+1))</f>
        <v>2.8863467555418576E-2</v>
      </c>
      <c r="U40" s="32">
        <f>IF('cantidad pollos muertos'!L39="","",BETAINV(0.025,'cantidad pollos muertos'!L39+1,'cantidad inicial pollos'!L39-'cantidad pollos muertos'!L39+1))</f>
        <v>4.3556854257635044E-2</v>
      </c>
      <c r="V40" s="32">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2">
        <f>IF('cantidad pollos muertos'!K40="","",BETAINV(0.025,'cantidad pollos muertos'!K40+1,'cantidad inicial pollos'!K40-'cantidad pollos muertos'!K40+1))</f>
        <v>1.3459558154151251E-2</v>
      </c>
      <c r="T41" s="32">
        <f>IF('cantidad pollos muertos'!K40="","",BETAINV(0.975,'cantidad pollos muertos'!K40+1,'cantidad inicial pollos'!K40-'cantidad pollos muertos'!K40+1))</f>
        <v>1.9835210653932123E-2</v>
      </c>
      <c r="U41" s="32">
        <f>IF('cantidad pollos muertos'!L40="","",BETAINV(0.025,'cantidad pollos muertos'!L40+1,'cantidad inicial pollos'!L40-'cantidad pollos muertos'!L40+1))</f>
        <v>3.2491474182683347E-2</v>
      </c>
      <c r="V41" s="32">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2">
        <f>IF('cantidad pollos muertos'!K41="","",BETAINV(0.025,'cantidad pollos muertos'!K41+1,'cantidad inicial pollos'!K41-'cantidad pollos muertos'!K41+1))</f>
        <v>1.0746260195166682E-2</v>
      </c>
      <c r="T42" s="32">
        <f>IF('cantidad pollos muertos'!K41="","",BETAINV(0.975,'cantidad pollos muertos'!K41+1,'cantidad inicial pollos'!K41-'cantidad pollos muertos'!K41+1))</f>
        <v>1.9255638187833712E-2</v>
      </c>
      <c r="U42" s="32">
        <f>IF('cantidad pollos muertos'!L41="","",BETAINV(0.025,'cantidad pollos muertos'!L41+1,'cantidad inicial pollos'!L41-'cantidad pollos muertos'!L41+1))</f>
        <v>1.1584083785265422E-2</v>
      </c>
      <c r="V42" s="32">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2">
        <f>IF('cantidad pollos muertos'!K42="","",BETAINV(0.025,'cantidad pollos muertos'!K42+1,'cantidad inicial pollos'!K42-'cantidad pollos muertos'!K42+1))</f>
        <v>3.9670456448758475E-2</v>
      </c>
      <c r="T43" s="32">
        <f>IF('cantidad pollos muertos'!K42="","",BETAINV(0.975,'cantidad pollos muertos'!K42+1,'cantidad inicial pollos'!K42-'cantidad pollos muertos'!K42+1))</f>
        <v>4.6445545997180648E-2</v>
      </c>
      <c r="U43" s="32">
        <f>IF('cantidad pollos muertos'!L42="","",BETAINV(0.025,'cantidad pollos muertos'!L42+1,'cantidad inicial pollos'!L42-'cantidad pollos muertos'!L42+1))</f>
        <v>2.4232816907508458E-2</v>
      </c>
      <c r="V43" s="32">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2">
        <f>IF('cantidad pollos muertos'!K43="","",BETAINV(0.025,'cantidad pollos muertos'!K43+1,'cantidad inicial pollos'!K43-'cantidad pollos muertos'!K43+1))</f>
        <v>6.9655241598817016E-2</v>
      </c>
      <c r="T44" s="32">
        <f>IF('cantidad pollos muertos'!K43="","",BETAINV(0.975,'cantidad pollos muertos'!K43+1,'cantidad inicial pollos'!K43-'cantidad pollos muertos'!K43+1))</f>
        <v>7.7541501745345354E-2</v>
      </c>
      <c r="U44" s="32">
        <f>IF('cantidad pollos muertos'!L43="","",BETAINV(0.025,'cantidad pollos muertos'!L43+1,'cantidad inicial pollos'!L43-'cantidad pollos muertos'!L43+1))</f>
        <v>5.0589576787181685E-2</v>
      </c>
      <c r="V44" s="32">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2">
        <f>IF('cantidad pollos muertos'!K44="","",BETAINV(0.025,'cantidad pollos muertos'!K44+1,'cantidad inicial pollos'!K44-'cantidad pollos muertos'!K44+1))</f>
        <v>1.8845143021628194E-2</v>
      </c>
      <c r="T45" s="32">
        <f>IF('cantidad pollos muertos'!K44="","",BETAINV(0.975,'cantidad pollos muertos'!K44+1,'cantidad inicial pollos'!K44-'cantidad pollos muertos'!K44+1))</f>
        <v>3.0087684805041648E-2</v>
      </c>
      <c r="U45" s="32">
        <f>IF('cantidad pollos muertos'!L44="","",BETAINV(0.025,'cantidad pollos muertos'!L44+1,'cantidad inicial pollos'!L44-'cantidad pollos muertos'!L44+1))</f>
        <v>4.6880919492669391E-2</v>
      </c>
      <c r="V45" s="32">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2">
        <f>IF('cantidad pollos muertos'!K45="","",BETAINV(0.025,'cantidad pollos muertos'!K45+1,'cantidad inicial pollos'!K45-'cantidad pollos muertos'!K45+1))</f>
        <v>2.5729819153104273E-2</v>
      </c>
      <c r="T46" s="32">
        <f>IF('cantidad pollos muertos'!K45="","",BETAINV(0.975,'cantidad pollos muertos'!K45+1,'cantidad inicial pollos'!K45-'cantidad pollos muertos'!K45+1))</f>
        <v>3.859373487446871E-2</v>
      </c>
      <c r="U46" s="32">
        <f>IF('cantidad pollos muertos'!L45="","",BETAINV(0.025,'cantidad pollos muertos'!L45+1,'cantidad inicial pollos'!L45-'cantidad pollos muertos'!L45+1))</f>
        <v>8.3027114078755473E-2</v>
      </c>
      <c r="V46" s="32">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2">
        <f>IF('cantidad pollos muertos'!K46="","",BETAINV(0.025,'cantidad pollos muertos'!K46+1,'cantidad inicial pollos'!K46-'cantidad pollos muertos'!K46+1))</f>
        <v>1.8840192997293E-3</v>
      </c>
      <c r="T47" s="32">
        <f>IF('cantidad pollos muertos'!K46="","",BETAINV(0.975,'cantidad pollos muertos'!K46+1,'cantidad inicial pollos'!K46-'cantidad pollos muertos'!K46+1))</f>
        <v>7.8438796155143597E-3</v>
      </c>
      <c r="U47" s="32">
        <f>IF('cantidad pollos muertos'!L46="","",BETAINV(0.025,'cantidad pollos muertos'!L46+1,'cantidad inicial pollos'!L46-'cantidad pollos muertos'!L46+1))</f>
        <v>2.6704988131737453E-2</v>
      </c>
      <c r="V47" s="32">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2">
        <f>IF('cantidad pollos muertos'!K47="","",BETAINV(0.025,'cantidad pollos muertos'!K47+1,'cantidad inicial pollos'!K47-'cantidad pollos muertos'!K47+1))</f>
        <v>4.2241162988898975E-2</v>
      </c>
      <c r="T48" s="32">
        <f>IF('cantidad pollos muertos'!K47="","",BETAINV(0.975,'cantidad pollos muertos'!K47+1,'cantidad inicial pollos'!K47-'cantidad pollos muertos'!K47+1))</f>
        <v>5.3280201417205908E-2</v>
      </c>
      <c r="U48" s="32">
        <f>IF('cantidad pollos muertos'!L47="","",BETAINV(0.025,'cantidad pollos muertos'!L47+1,'cantidad inicial pollos'!L47-'cantidad pollos muertos'!L47+1))</f>
        <v>6.2738022381506803E-2</v>
      </c>
      <c r="V48" s="32">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2">
        <f>IF('cantidad pollos muertos'!K48="","",BETAINV(0.025,'cantidad pollos muertos'!K48+1,'cantidad inicial pollos'!K48-'cantidad pollos muertos'!K48+1))</f>
        <v>3.1495713899325505E-2</v>
      </c>
      <c r="T49" s="32">
        <f>IF('cantidad pollos muertos'!K48="","",BETAINV(0.975,'cantidad pollos muertos'!K48+1,'cantidad inicial pollos'!K48-'cantidad pollos muertos'!K48+1))</f>
        <v>4.6768068091806669E-2</v>
      </c>
      <c r="U49" s="32">
        <f>IF('cantidad pollos muertos'!L48="","",BETAINV(0.025,'cantidad pollos muertos'!L48+1,'cantidad inicial pollos'!L48-'cantidad pollos muertos'!L48+1))</f>
        <v>6.423790296541218E-2</v>
      </c>
      <c r="V49" s="32">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2">
        <f>IF('cantidad pollos muertos'!K49="","",BETAINV(0.025,'cantidad pollos muertos'!K49+1,'cantidad inicial pollos'!K49-'cantidad pollos muertos'!K49+1))</f>
        <v>1.4037264628336266E-2</v>
      </c>
      <c r="T50" s="32">
        <f>IF('cantidad pollos muertos'!K49="","",BETAINV(0.975,'cantidad pollos muertos'!K49+1,'cantidad inicial pollos'!K49-'cantidad pollos muertos'!K49+1))</f>
        <v>2.6029842233907363E-2</v>
      </c>
      <c r="U50" s="32">
        <f>IF('cantidad pollos muertos'!L49="","",BETAINV(0.025,'cantidad pollos muertos'!L49+1,'cantidad inicial pollos'!L49-'cantidad pollos muertos'!L49+1))</f>
        <v>1.7812675827049883E-2</v>
      </c>
      <c r="V50" s="32">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29" t="s">
        <v>95</v>
      </c>
      <c r="C53" s="31">
        <v>0.95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54"/>
  <sheetViews>
    <sheetView topLeftCell="D4" zoomScaleNormal="100" workbookViewId="0">
      <selection activeCell="R6" sqref="R6:S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7" t="s">
        <v>74</v>
      </c>
      <c r="D1" s="37"/>
      <c r="E1" s="37" t="s">
        <v>75</v>
      </c>
      <c r="F1" s="37"/>
      <c r="G1" s="38" t="s">
        <v>97</v>
      </c>
      <c r="H1" s="38"/>
      <c r="I1" s="5"/>
      <c r="J1" s="5"/>
      <c r="K1" s="5"/>
      <c r="L1" s="5"/>
      <c r="M1" s="5"/>
      <c r="N1" s="5"/>
    </row>
    <row r="2" spans="1:14" x14ac:dyDescent="0.25">
      <c r="A2" s="3" t="s">
        <v>63</v>
      </c>
      <c r="B2" s="7" t="s">
        <v>40</v>
      </c>
      <c r="C2" s="3" t="s">
        <v>72</v>
      </c>
      <c r="D2" s="3" t="s">
        <v>73</v>
      </c>
      <c r="E2" s="3" t="s">
        <v>72</v>
      </c>
      <c r="F2" s="3" t="s">
        <v>73</v>
      </c>
      <c r="G2" s="35" t="s">
        <v>78</v>
      </c>
      <c r="H2" s="23" t="s">
        <v>79</v>
      </c>
    </row>
    <row r="3" spans="1:14" x14ac:dyDescent="0.25">
      <c r="A3" s="6">
        <v>1</v>
      </c>
      <c r="B3" s="6" t="s">
        <v>30</v>
      </c>
      <c r="C3" s="6">
        <f>MIN('Intervalos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9.7788152551082606E-3</v>
      </c>
      <c r="D3" s="6">
        <f>MAX('Intervalos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8.5913877215295975E-2</v>
      </c>
      <c r="E3" s="6">
        <f>MIN('Intervalos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1.8464555865077115E-2</v>
      </c>
      <c r="F3" s="6">
        <f>MAX('Intervalos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6.6502590428620278E-2</v>
      </c>
      <c r="G3">
        <f t="shared" ref="G3:G50" si="0">(C3+D3)/2</f>
        <v>4.784634623520212E-2</v>
      </c>
      <c r="H3">
        <f t="shared" ref="H3:H50" si="1">(E3+F3)/2</f>
        <v>4.2483573146848697E-2</v>
      </c>
    </row>
    <row r="4" spans="1:14" x14ac:dyDescent="0.25">
      <c r="A4" s="6">
        <v>2</v>
      </c>
      <c r="B4" s="6" t="s">
        <v>5</v>
      </c>
      <c r="C4" s="32">
        <f>MIN('Intervalos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1.0581631174453454E-2</v>
      </c>
      <c r="D4" s="32">
        <f>MAX('Intervalos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7.9117242344121874E-2</v>
      </c>
      <c r="E4" s="32">
        <f>MIN('Intervalos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1.5488285801558477E-2</v>
      </c>
      <c r="F4" s="32">
        <f>MAX('Intervalos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6.7478812792070991E-2</v>
      </c>
      <c r="G4">
        <f t="shared" si="0"/>
        <v>4.4849436759287667E-2</v>
      </c>
      <c r="H4">
        <f t="shared" si="1"/>
        <v>4.1483549296814734E-2</v>
      </c>
    </row>
    <row r="5" spans="1:14" x14ac:dyDescent="0.25">
      <c r="A5" s="6">
        <v>3</v>
      </c>
      <c r="B5" s="6" t="s">
        <v>70</v>
      </c>
      <c r="C5" s="32">
        <f>MIN('Intervalos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1.1754046717507276E-2</v>
      </c>
      <c r="D5" s="32">
        <f>MAX('Intervalos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6.7318606749461773E-2</v>
      </c>
      <c r="E5" s="32">
        <f>MIN('Intervalos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2.1339404543395446E-2</v>
      </c>
      <c r="F5" s="32">
        <f>MAX('Intervalos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5.0131485534768455E-2</v>
      </c>
      <c r="G5">
        <f t="shared" si="0"/>
        <v>3.9536326733484527E-2</v>
      </c>
      <c r="H5">
        <f t="shared" si="1"/>
        <v>3.5735445039081951E-2</v>
      </c>
    </row>
    <row r="6" spans="1:14" x14ac:dyDescent="0.25">
      <c r="A6" s="6">
        <v>4</v>
      </c>
      <c r="B6" s="6" t="s">
        <v>16</v>
      </c>
      <c r="C6" s="32">
        <f>MIN('Intervalos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1.2428363815292233E-2</v>
      </c>
      <c r="D6" s="32">
        <f>MAX('Intervalos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0.10037325114945084</v>
      </c>
      <c r="E6" s="32">
        <f>MIN('Intervalos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2.5405554786504858E-2</v>
      </c>
      <c r="F6" s="32">
        <f>MAX('Intervalos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7.3168264260430854E-2</v>
      </c>
      <c r="G6">
        <f t="shared" si="0"/>
        <v>5.6400807482371536E-2</v>
      </c>
      <c r="H6">
        <f t="shared" si="1"/>
        <v>4.9286909523467856E-2</v>
      </c>
    </row>
    <row r="7" spans="1:14" x14ac:dyDescent="0.25">
      <c r="A7" s="6">
        <v>5</v>
      </c>
      <c r="B7" s="6" t="s">
        <v>25</v>
      </c>
      <c r="C7" s="32">
        <f>MIN('Intervalos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1.0020640545174228E-2</v>
      </c>
      <c r="D7" s="32">
        <f>MAX('Intervalos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6.7545953319678831E-2</v>
      </c>
      <c r="E7" s="32">
        <f>MIN('Intervalos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1.861410975446065E-2</v>
      </c>
      <c r="F7" s="32">
        <f>MAX('Intervalos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4.9055701752429751E-2</v>
      </c>
      <c r="G7">
        <f t="shared" si="0"/>
        <v>3.8783296932426527E-2</v>
      </c>
      <c r="H7">
        <f t="shared" si="1"/>
        <v>3.3834905753445201E-2</v>
      </c>
    </row>
    <row r="8" spans="1:14" x14ac:dyDescent="0.25">
      <c r="A8" s="6">
        <v>6</v>
      </c>
      <c r="B8" s="6" t="s">
        <v>12</v>
      </c>
      <c r="C8" s="32">
        <f>MIN('Intervalos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1.0000451058836728E-2</v>
      </c>
      <c r="D8" s="32">
        <f>MAX('Intervalos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0.11155978396773025</v>
      </c>
      <c r="E8" s="32">
        <f>MIN('Intervalos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2.411553244548692E-2</v>
      </c>
      <c r="F8" s="32">
        <f>MAX('Intervalos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7.9865880475373505E-2</v>
      </c>
      <c r="G8">
        <f t="shared" si="0"/>
        <v>6.0780117513283494E-2</v>
      </c>
      <c r="H8">
        <f t="shared" si="1"/>
        <v>5.1990706460430212E-2</v>
      </c>
    </row>
    <row r="9" spans="1:14" x14ac:dyDescent="0.25">
      <c r="A9" s="6">
        <v>7</v>
      </c>
      <c r="B9" s="6" t="s">
        <v>15</v>
      </c>
      <c r="C9" s="32">
        <f>MIN('Intervalos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1.0466577968975184E-2</v>
      </c>
      <c r="D9" s="32">
        <f>MAX('Intervalos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7.1052604365895777E-2</v>
      </c>
      <c r="E9" s="32">
        <f>MIN('Intervalos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1.9928097326246008E-2</v>
      </c>
      <c r="F9" s="32">
        <f>MAX('Intervalos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5.3390765979019546E-2</v>
      </c>
      <c r="G9">
        <f t="shared" si="0"/>
        <v>4.075959116743548E-2</v>
      </c>
      <c r="H9">
        <f t="shared" si="1"/>
        <v>3.6659431652632773E-2</v>
      </c>
    </row>
    <row r="10" spans="1:14" x14ac:dyDescent="0.25">
      <c r="A10" s="6">
        <v>8</v>
      </c>
      <c r="B10" s="6" t="s">
        <v>9</v>
      </c>
      <c r="C10" s="32">
        <f>MIN('Intervalos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4.2810853173733503E-3</v>
      </c>
      <c r="D10" s="32">
        <f>MAX('Intervalos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6.3201112315604324E-2</v>
      </c>
      <c r="E10" s="32">
        <f>MIN('Intervalos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1.4499390410438795E-2</v>
      </c>
      <c r="F10" s="32">
        <f>MAX('Intervalos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4.6556371699174315E-2</v>
      </c>
      <c r="G10">
        <f t="shared" si="0"/>
        <v>3.3741098816488839E-2</v>
      </c>
      <c r="H10">
        <f t="shared" si="1"/>
        <v>3.0527881054806555E-2</v>
      </c>
    </row>
    <row r="11" spans="1:14" x14ac:dyDescent="0.25">
      <c r="A11" s="6">
        <v>9</v>
      </c>
      <c r="B11" s="6" t="s">
        <v>7</v>
      </c>
      <c r="C11" s="32">
        <f>MIN('Intervalos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8.8405081358488655E-3</v>
      </c>
      <c r="D11" s="32">
        <f>MAX('Intervalos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0.14119004715724803</v>
      </c>
      <c r="E11" s="32">
        <f>MIN('Intervalos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1.6996802499655517E-2</v>
      </c>
      <c r="F11" s="32">
        <f>MAX('Intervalos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0.11743907636986073</v>
      </c>
      <c r="G11">
        <f t="shared" si="0"/>
        <v>7.5015277646548445E-2</v>
      </c>
      <c r="H11">
        <f t="shared" si="1"/>
        <v>6.7217939434758123E-2</v>
      </c>
    </row>
    <row r="12" spans="1:14" x14ac:dyDescent="0.25">
      <c r="A12" s="6">
        <v>10</v>
      </c>
      <c r="B12" s="6" t="s">
        <v>71</v>
      </c>
      <c r="C12" s="32">
        <f>MIN('Intervalos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2.180265033409368E-2</v>
      </c>
      <c r="D12" s="32">
        <f>MAX('Intervalos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8.3753696224667773E-2</v>
      </c>
      <c r="E12" s="32">
        <f>MIN('Intervalos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4.2465822272314102E-2</v>
      </c>
      <c r="F12" s="32">
        <f>MAX('Intervalos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5.4324485196669464E-2</v>
      </c>
      <c r="G12">
        <f t="shared" si="0"/>
        <v>5.2778173279380725E-2</v>
      </c>
      <c r="H12">
        <f t="shared" si="1"/>
        <v>4.8395153734491783E-2</v>
      </c>
    </row>
    <row r="13" spans="1:14" x14ac:dyDescent="0.25">
      <c r="A13" s="6">
        <v>11</v>
      </c>
      <c r="B13" s="6" t="s">
        <v>68</v>
      </c>
      <c r="C13" s="32">
        <f>MIN('Intervalos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1.3798118951068071E-2</v>
      </c>
      <c r="D13" s="32">
        <f>MAX('Intervalos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5.5245988168233229E-2</v>
      </c>
      <c r="E13" s="32">
        <f>MIN('Intervalos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2.7855731346684065E-2</v>
      </c>
      <c r="F13" s="32">
        <f>MAX('Intervalos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3.4652583497444871E-2</v>
      </c>
      <c r="G13">
        <f t="shared" si="0"/>
        <v>3.4522053559650649E-2</v>
      </c>
      <c r="H13">
        <f t="shared" si="1"/>
        <v>3.1254157422064471E-2</v>
      </c>
    </row>
    <row r="14" spans="1:14" x14ac:dyDescent="0.25">
      <c r="A14" s="6">
        <v>12</v>
      </c>
      <c r="B14" s="6" t="s">
        <v>34</v>
      </c>
      <c r="C14" s="32">
        <f>MIN('Intervalos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5.503385333038859E-3</v>
      </c>
      <c r="D14" s="32">
        <f>MAX('Intervalos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0.15441677682749588</v>
      </c>
      <c r="E14" s="32">
        <f>MIN('Intervalos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1.2528171559232359E-2</v>
      </c>
      <c r="F14" s="32">
        <f>MAX('Intervalos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0.128872845880738</v>
      </c>
      <c r="G14">
        <f t="shared" si="0"/>
        <v>7.9960081080267364E-2</v>
      </c>
      <c r="H14">
        <f t="shared" si="1"/>
        <v>7.0700508719985178E-2</v>
      </c>
    </row>
    <row r="15" spans="1:14" x14ac:dyDescent="0.25">
      <c r="A15" s="6">
        <v>13</v>
      </c>
      <c r="B15" s="6" t="s">
        <v>27</v>
      </c>
      <c r="C15" s="32">
        <f>MIN('Intervalos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1.6969719322400365E-2</v>
      </c>
      <c r="D15" s="32">
        <f>MAX('Intervalos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0.11789028780157729</v>
      </c>
      <c r="E15" s="32">
        <f>MIN('Intervalos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2.2653342394252984E-2</v>
      </c>
      <c r="F15" s="32">
        <f>MAX('Intervalos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0.10502449496865905</v>
      </c>
      <c r="G15">
        <f t="shared" si="0"/>
        <v>6.7430003561988833E-2</v>
      </c>
      <c r="H15">
        <f t="shared" si="1"/>
        <v>6.3838918681456025E-2</v>
      </c>
    </row>
    <row r="16" spans="1:14" x14ac:dyDescent="0.25">
      <c r="A16" s="6">
        <v>14</v>
      </c>
      <c r="B16" s="6" t="s">
        <v>64</v>
      </c>
      <c r="C16" s="32">
        <f>MIN('Intervalos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1.0521720534539213E-2</v>
      </c>
      <c r="D16" s="32">
        <f>MAX('Intervalos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7.7327671070721693E-2</v>
      </c>
      <c r="E16" s="32">
        <f>MIN('Intervalos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1.5992626733667414E-2</v>
      </c>
      <c r="F16" s="32">
        <f>MAX('Intervalos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6.3574655205062849E-2</v>
      </c>
      <c r="G16">
        <f t="shared" si="0"/>
        <v>4.3924695802630455E-2</v>
      </c>
      <c r="H16">
        <f t="shared" si="1"/>
        <v>3.9783640969365132E-2</v>
      </c>
    </row>
    <row r="17" spans="1:8" x14ac:dyDescent="0.25">
      <c r="A17" s="6">
        <v>15</v>
      </c>
      <c r="B17" s="6" t="s">
        <v>8</v>
      </c>
      <c r="C17" s="32">
        <f>MIN('Intervalos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1.2065222154757494E-2</v>
      </c>
      <c r="D17" s="32">
        <f>MAX('Intervalos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6.996780784975043E-2</v>
      </c>
      <c r="E17" s="32">
        <f>MIN('Intervalos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1.958287330209485E-2</v>
      </c>
      <c r="F17" s="32">
        <f>MAX('Intervalos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6.0054134380961979E-2</v>
      </c>
      <c r="G17">
        <f t="shared" si="0"/>
        <v>4.1016515002253964E-2</v>
      </c>
      <c r="H17">
        <f t="shared" si="1"/>
        <v>3.9818503841528415E-2</v>
      </c>
    </row>
    <row r="18" spans="1:8" x14ac:dyDescent="0.25">
      <c r="A18" s="6">
        <v>16</v>
      </c>
      <c r="B18" s="6" t="s">
        <v>35</v>
      </c>
      <c r="C18" s="32">
        <f>MIN('Intervalos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1.2830696306044517E-2</v>
      </c>
      <c r="D18" s="32">
        <f>MAX('Intervalos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8.0369036165242602E-2</v>
      </c>
      <c r="E18" s="32">
        <f>MIN('Intervalos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1.9443783600047393E-2</v>
      </c>
      <c r="F18" s="32">
        <f>MAX('Intervalos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6.7034192539259449E-2</v>
      </c>
      <c r="G18">
        <f t="shared" si="0"/>
        <v>4.6599866235643557E-2</v>
      </c>
      <c r="H18">
        <f t="shared" si="1"/>
        <v>4.3238988069653421E-2</v>
      </c>
    </row>
    <row r="19" spans="1:8" x14ac:dyDescent="0.25">
      <c r="A19" s="6">
        <v>17</v>
      </c>
      <c r="B19" s="6" t="s">
        <v>69</v>
      </c>
      <c r="C19" s="32">
        <f>MIN('Intervalos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9.1343993354656428E-3</v>
      </c>
      <c r="D19" s="32">
        <f>MAX('Intervalos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7.4432235631596733E-2</v>
      </c>
      <c r="E19" s="32">
        <f>MIN('Intervalos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1.740227397717109E-2</v>
      </c>
      <c r="F19" s="32">
        <f>MAX('Intervalos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5.6350813646779553E-2</v>
      </c>
      <c r="G19">
        <f t="shared" si="0"/>
        <v>4.1783317483531188E-2</v>
      </c>
      <c r="H19">
        <f t="shared" si="1"/>
        <v>3.6876543811975318E-2</v>
      </c>
    </row>
    <row r="20" spans="1:8" x14ac:dyDescent="0.25">
      <c r="A20" s="6">
        <v>18</v>
      </c>
      <c r="B20" s="6" t="s">
        <v>11</v>
      </c>
      <c r="C20" s="32">
        <f>MIN('Intervalos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9.3460181046352338E-3</v>
      </c>
      <c r="D20" s="32">
        <f>MAX('Intervalos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0.10313654794550842</v>
      </c>
      <c r="E20" s="32">
        <f>MIN('Intervalos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2.0512659653128429E-2</v>
      </c>
      <c r="F20" s="32">
        <f>MAX('Intervalos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7.6330936165841884E-2</v>
      </c>
      <c r="G20">
        <f t="shared" si="0"/>
        <v>5.6241283025071823E-2</v>
      </c>
      <c r="H20">
        <f t="shared" si="1"/>
        <v>4.8421797909485156E-2</v>
      </c>
    </row>
    <row r="21" spans="1:8" x14ac:dyDescent="0.25">
      <c r="A21" s="6">
        <v>19</v>
      </c>
      <c r="B21" s="6" t="s">
        <v>65</v>
      </c>
      <c r="C21" s="32">
        <f>MIN('Intervalos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1.3265827355353501E-3</v>
      </c>
      <c r="D21" s="32">
        <f>MAX('Intervalos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5.7705555294467747E-2</v>
      </c>
      <c r="E21" s="32">
        <f>MIN('Intervalos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8.3392021204187206E-3</v>
      </c>
      <c r="F21" s="32">
        <f>MAX('Intervalos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4.6214920629670961E-2</v>
      </c>
      <c r="G21">
        <f t="shared" si="0"/>
        <v>2.9516069015001548E-2</v>
      </c>
      <c r="H21">
        <f t="shared" si="1"/>
        <v>2.7277061375044841E-2</v>
      </c>
    </row>
    <row r="22" spans="1:8" x14ac:dyDescent="0.25">
      <c r="A22" s="6">
        <v>20</v>
      </c>
      <c r="B22" s="6" t="s">
        <v>23</v>
      </c>
      <c r="C22" s="32">
        <f>MIN('Intervalos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1.3782054174299683E-5</v>
      </c>
      <c r="D22" s="32">
        <f>MAX('Intervalos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7.054415466789421E-2</v>
      </c>
      <c r="E22" s="32">
        <f>MIN('Intervalos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2.006084982533296E-3</v>
      </c>
      <c r="F22" s="32">
        <f>MAX('Intervalos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4.8970952423400181E-2</v>
      </c>
      <c r="G22">
        <f t="shared" si="0"/>
        <v>3.5278968361034252E-2</v>
      </c>
      <c r="H22">
        <f t="shared" si="1"/>
        <v>2.5488518702966739E-2</v>
      </c>
    </row>
    <row r="23" spans="1:8" x14ac:dyDescent="0.25">
      <c r="A23" s="6">
        <v>21</v>
      </c>
      <c r="B23" s="6" t="s">
        <v>10</v>
      </c>
      <c r="C23" s="32">
        <f>MIN('Intervalos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9.4870021380749694E-3</v>
      </c>
      <c r="D23" s="32">
        <f>MAX('Intervalos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6.357589266390129E-2</v>
      </c>
      <c r="E23" s="32">
        <f>MIN('Intervalos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1.8071113181189591E-2</v>
      </c>
      <c r="F23" s="32">
        <f>MAX('Intervalos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4.6880919492669391E-2</v>
      </c>
      <c r="G23">
        <f t="shared" si="0"/>
        <v>3.6531447400988126E-2</v>
      </c>
      <c r="H23">
        <f t="shared" si="1"/>
        <v>3.2476016336929495E-2</v>
      </c>
    </row>
    <row r="24" spans="1:8" x14ac:dyDescent="0.25">
      <c r="A24" s="6">
        <v>22</v>
      </c>
      <c r="B24" s="6" t="s">
        <v>38</v>
      </c>
      <c r="C24" s="32">
        <f>MIN('Intervalos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9.9824077603693131E-3</v>
      </c>
      <c r="D24" s="32">
        <f>MAX('Intervalos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0.12247071822539768</v>
      </c>
      <c r="E24" s="32">
        <f>MIN('Intervalos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1.9362577136936565E-2</v>
      </c>
      <c r="F24" s="32">
        <f>MAX('Intervalos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9.7724423014538334E-2</v>
      </c>
      <c r="G24">
        <f t="shared" si="0"/>
        <v>6.62265629928835E-2</v>
      </c>
      <c r="H24">
        <f t="shared" si="1"/>
        <v>5.8543500075737449E-2</v>
      </c>
    </row>
    <row r="25" spans="1:8" x14ac:dyDescent="0.25">
      <c r="A25" s="6">
        <v>23</v>
      </c>
      <c r="B25" s="6" t="s">
        <v>14</v>
      </c>
      <c r="C25" s="32">
        <f>MIN('Intervalos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7.9580120086738468E-3</v>
      </c>
      <c r="D25" s="32">
        <f>MAX('Intervalos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7.6702967402606625E-2</v>
      </c>
      <c r="E25" s="32">
        <f>MIN('Intervalos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1.5933966830937729E-2</v>
      </c>
      <c r="F25" s="32">
        <f>MAX('Intervalos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5.0308632478614584E-2</v>
      </c>
      <c r="G25">
        <f t="shared" si="0"/>
        <v>4.233048970564024E-2</v>
      </c>
      <c r="H25">
        <f t="shared" si="1"/>
        <v>3.3121299654776157E-2</v>
      </c>
    </row>
    <row r="26" spans="1:8" x14ac:dyDescent="0.25">
      <c r="A26" s="6">
        <v>24</v>
      </c>
      <c r="B26" s="6" t="s">
        <v>36</v>
      </c>
      <c r="C26" s="32">
        <f>MIN('Intervalos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1.6867875816285214E-2</v>
      </c>
      <c r="D26" s="32">
        <f>MAX('Intervalos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6.4783418224861333E-2</v>
      </c>
      <c r="E26" s="32">
        <f>MIN('Intervalos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2.1819024573725199E-2</v>
      </c>
      <c r="F26" s="32">
        <f>MAX('Intervalos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5.5897816608143996E-2</v>
      </c>
      <c r="G26">
        <f t="shared" si="0"/>
        <v>4.0825647020573272E-2</v>
      </c>
      <c r="H26">
        <f t="shared" si="1"/>
        <v>3.8858420590934598E-2</v>
      </c>
    </row>
    <row r="27" spans="1:8" x14ac:dyDescent="0.25">
      <c r="A27" s="6">
        <v>25</v>
      </c>
      <c r="B27" s="6" t="s">
        <v>24</v>
      </c>
      <c r="C27" s="32">
        <f>MIN('Intervalos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2.8293768220318581E-3</v>
      </c>
      <c r="D27" s="32">
        <f>MAX('Intervalos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7.6321410568283343E-2</v>
      </c>
      <c r="E27" s="32">
        <f>MIN('Intervalos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9.7609709574213444E-3</v>
      </c>
      <c r="F27" s="32">
        <f>MAX('Intervalos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5.6648430365609452E-2</v>
      </c>
      <c r="G27">
        <f t="shared" si="0"/>
        <v>3.9575393695157599E-2</v>
      </c>
      <c r="H27">
        <f t="shared" si="1"/>
        <v>3.3204700661515402E-2</v>
      </c>
    </row>
    <row r="28" spans="1:8" x14ac:dyDescent="0.25">
      <c r="A28" s="6">
        <v>26</v>
      </c>
      <c r="B28" s="6" t="s">
        <v>39</v>
      </c>
      <c r="C28" s="32">
        <f>MIN('Intervalos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1.4220173564151612E-2</v>
      </c>
      <c r="D28" s="32">
        <f>MAX('Intervalos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0.10067736645664904</v>
      </c>
      <c r="E28" s="32">
        <f>MIN('Intervalos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2.7028324269193993E-2</v>
      </c>
      <c r="F28" s="32">
        <f>MAX('Intervalos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7.4186838650892623E-2</v>
      </c>
      <c r="G28">
        <f t="shared" si="0"/>
        <v>5.744877001040033E-2</v>
      </c>
      <c r="H28">
        <f t="shared" si="1"/>
        <v>5.0607581460043308E-2</v>
      </c>
    </row>
    <row r="29" spans="1:8" x14ac:dyDescent="0.25">
      <c r="A29" s="6">
        <v>27</v>
      </c>
      <c r="B29" s="6" t="s">
        <v>28</v>
      </c>
      <c r="C29" s="32">
        <f>MIN('Intervalos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7.0955613625522732E-3</v>
      </c>
      <c r="D29" s="32">
        <f>MAX('Intervalos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9.1460393991038336E-2</v>
      </c>
      <c r="E29" s="32">
        <f>MIN('Intervalos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1.4545521517898785E-2</v>
      </c>
      <c r="F29" s="32">
        <f>MAX('Intervalos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7.1445980706064643E-2</v>
      </c>
      <c r="G29">
        <f t="shared" si="0"/>
        <v>4.9277977676795301E-2</v>
      </c>
      <c r="H29">
        <f t="shared" si="1"/>
        <v>4.2995751111981714E-2</v>
      </c>
    </row>
    <row r="30" spans="1:8" x14ac:dyDescent="0.25">
      <c r="A30" s="6">
        <v>28</v>
      </c>
      <c r="B30" s="6" t="s">
        <v>21</v>
      </c>
      <c r="C30" s="32">
        <f>MIN('Intervalos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1.4035753845365116E-2</v>
      </c>
      <c r="D30" s="32">
        <f>MAX('Intervalos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8.9076258183104939E-2</v>
      </c>
      <c r="E30" s="32">
        <f>MIN('Intervalos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2.4372543362244148E-2</v>
      </c>
      <c r="F30" s="32">
        <f>MAX('Intervalos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6.8977307187676487E-2</v>
      </c>
      <c r="G30">
        <f t="shared" si="0"/>
        <v>5.1556006014235031E-2</v>
      </c>
      <c r="H30">
        <f t="shared" si="1"/>
        <v>4.6674925274960317E-2</v>
      </c>
    </row>
    <row r="31" spans="1:8" x14ac:dyDescent="0.25">
      <c r="A31" s="6">
        <v>29</v>
      </c>
      <c r="B31" s="6" t="s">
        <v>0</v>
      </c>
      <c r="C31" s="32">
        <f>MIN('Intervalos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1.4979976844291159E-3</v>
      </c>
      <c r="D31" s="32">
        <f>MAX('Intervalos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7.3365474637230421E-2</v>
      </c>
      <c r="E31" s="32">
        <f>MIN('Intervalos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4.047231807107976E-3</v>
      </c>
      <c r="F31" s="32">
        <f>MAX('Intervalos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6.0845626424668862E-2</v>
      </c>
      <c r="G31">
        <f t="shared" si="0"/>
        <v>3.7431736160829766E-2</v>
      </c>
      <c r="H31">
        <f t="shared" si="1"/>
        <v>3.2446429115888423E-2</v>
      </c>
    </row>
    <row r="32" spans="1:8" x14ac:dyDescent="0.25">
      <c r="A32" s="6">
        <v>30</v>
      </c>
      <c r="B32" s="6" t="s">
        <v>31</v>
      </c>
      <c r="C32" s="32">
        <f>MIN('Intervalos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7.1155165317512842E-3</v>
      </c>
      <c r="D32" s="32">
        <f>MAX('Intervalos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8.4062077258677426E-2</v>
      </c>
      <c r="E32" s="32">
        <f>MIN('Intervalos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1.4586274342798577E-2</v>
      </c>
      <c r="F32" s="32">
        <f>MAX('Intervalos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6.4857754252320987E-2</v>
      </c>
      <c r="G32">
        <f t="shared" si="0"/>
        <v>4.5588796895214355E-2</v>
      </c>
      <c r="H32">
        <f t="shared" si="1"/>
        <v>3.9722014297559782E-2</v>
      </c>
    </row>
    <row r="33" spans="1:8" x14ac:dyDescent="0.25">
      <c r="A33" s="6">
        <v>31</v>
      </c>
      <c r="B33" s="6" t="s">
        <v>32</v>
      </c>
      <c r="C33" s="32">
        <f>MIN('Intervalos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1.0466787871979192E-2</v>
      </c>
      <c r="D33" s="32">
        <f>MAX('Intervalos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7.2837734257360953E-2</v>
      </c>
      <c r="E33" s="32">
        <f>MIN('Intervalos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1.8882110810163E-2</v>
      </c>
      <c r="F33" s="32">
        <f>MAX('Intervalos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5.3986217274952807E-2</v>
      </c>
      <c r="G33">
        <f t="shared" si="0"/>
        <v>4.1652261064670071E-2</v>
      </c>
      <c r="H33">
        <f t="shared" si="1"/>
        <v>3.6434164042557907E-2</v>
      </c>
    </row>
    <row r="34" spans="1:8" x14ac:dyDescent="0.25">
      <c r="A34" s="6">
        <v>32</v>
      </c>
      <c r="B34" s="6" t="s">
        <v>13</v>
      </c>
      <c r="C34" s="32">
        <f>MIN('Intervalos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3.0867700627293417E-3</v>
      </c>
      <c r="D34" s="32">
        <f>MAX('Intervalos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6.4569622773026247E-2</v>
      </c>
      <c r="E34" s="32">
        <f>MIN('Intervalos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9.3183749251233294E-3</v>
      </c>
      <c r="F34" s="32">
        <f>MAX('Intervalos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4.5358889203911186E-2</v>
      </c>
      <c r="G34">
        <f t="shared" si="0"/>
        <v>3.3828196417877793E-2</v>
      </c>
      <c r="H34">
        <f t="shared" si="1"/>
        <v>2.7338632064517258E-2</v>
      </c>
    </row>
    <row r="35" spans="1:8" x14ac:dyDescent="0.25">
      <c r="A35" s="6">
        <v>33</v>
      </c>
      <c r="B35" s="6" t="s">
        <v>18</v>
      </c>
      <c r="C35" s="32">
        <f>MIN('Intervalos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1.0595299369769424E-2</v>
      </c>
      <c r="D35" s="32">
        <f>MAX('Intervalos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0.11864461620810685</v>
      </c>
      <c r="E35" s="32">
        <f>MIN('Intervalos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1.7782747633616647E-2</v>
      </c>
      <c r="F35" s="32">
        <f>MAX('Intervalos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9.9525991761323707E-2</v>
      </c>
      <c r="G35">
        <f t="shared" si="0"/>
        <v>6.4619957788938129E-2</v>
      </c>
      <c r="H35">
        <f t="shared" si="1"/>
        <v>5.8654369697470177E-2</v>
      </c>
    </row>
    <row r="36" spans="1:8" x14ac:dyDescent="0.25">
      <c r="A36" s="6">
        <v>34</v>
      </c>
      <c r="B36" s="6" t="s">
        <v>1</v>
      </c>
      <c r="C36" s="32">
        <f>MIN('Intervalos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6.573168907624995E-3</v>
      </c>
      <c r="D36" s="32">
        <f>MAX('Intervalos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5.8032760806448258E-2</v>
      </c>
      <c r="E36" s="32">
        <f>MIN('Intervalos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1.3647336399046694E-2</v>
      </c>
      <c r="F36" s="32">
        <f>MAX('Intervalos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4.2589900693957065E-2</v>
      </c>
      <c r="G36">
        <f t="shared" si="0"/>
        <v>3.2302964857036626E-2</v>
      </c>
      <c r="H36">
        <f t="shared" si="1"/>
        <v>2.811861854650188E-2</v>
      </c>
    </row>
    <row r="37" spans="1:8" x14ac:dyDescent="0.25">
      <c r="A37" s="6">
        <v>35</v>
      </c>
      <c r="B37" s="6" t="s">
        <v>37</v>
      </c>
      <c r="C37" s="32">
        <f>MIN('Intervalos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3.4699745082761991E-3</v>
      </c>
      <c r="D37" s="32">
        <f>MAX('Intervalos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8.2622259618890914E-2</v>
      </c>
      <c r="E37" s="32">
        <f>MIN('Intervalos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9.0786124867182627E-3</v>
      </c>
      <c r="F37" s="32">
        <f>MAX('Intervalos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6.2894482434461677E-2</v>
      </c>
      <c r="G37">
        <f t="shared" si="0"/>
        <v>4.3046117063583557E-2</v>
      </c>
      <c r="H37">
        <f t="shared" si="1"/>
        <v>3.598654746058997E-2</v>
      </c>
    </row>
    <row r="38" spans="1:8" x14ac:dyDescent="0.25">
      <c r="A38" s="6">
        <v>36</v>
      </c>
      <c r="B38" s="6" t="s">
        <v>20</v>
      </c>
      <c r="C38" s="32">
        <f>MIN('Intervalos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1.3236475204520384E-2</v>
      </c>
      <c r="D38" s="32">
        <f>MAX('Intervalos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7.3021956893641549E-2</v>
      </c>
      <c r="E38" s="32">
        <f>MIN('Intervalos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2.3542555230794737E-2</v>
      </c>
      <c r="F38" s="32">
        <f>MAX('Intervalos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4.6574956178320581E-2</v>
      </c>
      <c r="G38">
        <f t="shared" si="0"/>
        <v>4.3129216049080966E-2</v>
      </c>
      <c r="H38">
        <f t="shared" si="1"/>
        <v>3.5058755704557659E-2</v>
      </c>
    </row>
    <row r="39" spans="1:8" x14ac:dyDescent="0.25">
      <c r="A39" s="6">
        <v>37</v>
      </c>
      <c r="B39" s="6" t="s">
        <v>66</v>
      </c>
      <c r="C39" s="32">
        <f>MIN('Intervalos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1.1334534236819788E-2</v>
      </c>
      <c r="D39" s="32">
        <f>MAX('Intervalos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6.9639356455248547E-2</v>
      </c>
      <c r="E39" s="32">
        <f>MIN('Intervalos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1.6988720462365881E-2</v>
      </c>
      <c r="F39" s="32">
        <f>MAX('Intervalos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5.6797412621892994E-2</v>
      </c>
      <c r="G39">
        <f t="shared" si="0"/>
        <v>4.048694534603417E-2</v>
      </c>
      <c r="H39">
        <f t="shared" si="1"/>
        <v>3.6893066542129441E-2</v>
      </c>
    </row>
    <row r="40" spans="1:8" x14ac:dyDescent="0.25">
      <c r="A40" s="6">
        <v>38</v>
      </c>
      <c r="B40" s="6" t="s">
        <v>19</v>
      </c>
      <c r="C40" s="32">
        <f>MIN('Intervalos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1.134472959163948E-2</v>
      </c>
      <c r="D40" s="32">
        <f>MAX('Intervalos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6.2293243542040022E-2</v>
      </c>
      <c r="E40" s="32">
        <f>MIN('Intervalos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1.7368542718371405E-2</v>
      </c>
      <c r="F40" s="32">
        <f>MAX('Intervalos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5.0356594105307885E-2</v>
      </c>
      <c r="G40">
        <f t="shared" si="0"/>
        <v>3.6818986566839754E-2</v>
      </c>
      <c r="H40">
        <f t="shared" si="1"/>
        <v>3.3862568411839641E-2</v>
      </c>
    </row>
    <row r="41" spans="1:8" x14ac:dyDescent="0.25">
      <c r="A41" s="6">
        <v>39</v>
      </c>
      <c r="B41" s="6" t="s">
        <v>26</v>
      </c>
      <c r="C41" s="32">
        <f>MIN('Intervalos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1.0085502919607348E-2</v>
      </c>
      <c r="D41" s="32">
        <f>MAX('Intervalos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0.12840007592700819</v>
      </c>
      <c r="E41" s="32">
        <f>MIN('Intervalos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1.5697641157323194E-2</v>
      </c>
      <c r="F41" s="32">
        <f>MAX('Intervalos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0.11043169002348147</v>
      </c>
      <c r="G41">
        <f t="shared" si="0"/>
        <v>6.9242789423307777E-2</v>
      </c>
      <c r="H41">
        <f t="shared" si="1"/>
        <v>6.306466559040233E-2</v>
      </c>
    </row>
    <row r="42" spans="1:8" x14ac:dyDescent="0.25">
      <c r="A42" s="6">
        <v>40</v>
      </c>
      <c r="B42" s="6" t="s">
        <v>33</v>
      </c>
      <c r="C42" s="32">
        <f>MIN('Intervalos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7.9580120086738468E-3</v>
      </c>
      <c r="D42" s="32">
        <f>MAX('Intervalos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0.11411080486394343</v>
      </c>
      <c r="E42" s="32">
        <f>MIN('Intervalos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1.5933966830937729E-2</v>
      </c>
      <c r="F42" s="32">
        <f>MAX('Intervalos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9.1452882234430183E-2</v>
      </c>
      <c r="G42">
        <f t="shared" si="0"/>
        <v>6.103440843630864E-2</v>
      </c>
      <c r="H42">
        <f t="shared" si="1"/>
        <v>5.3693424532683956E-2</v>
      </c>
    </row>
    <row r="43" spans="1:8" x14ac:dyDescent="0.25">
      <c r="A43" s="6">
        <v>41</v>
      </c>
      <c r="B43" s="6" t="s">
        <v>6</v>
      </c>
      <c r="C43" s="32">
        <f>MIN('Intervalos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1.5331462364387463E-2</v>
      </c>
      <c r="D43" s="32">
        <f>MAX('Intervalos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8.5872048118610156E-2</v>
      </c>
      <c r="E43" s="32">
        <f>MIN('Intervalos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1.9738379125890493E-2</v>
      </c>
      <c r="F43" s="32">
        <f>MAX('Intervalos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7.6746772909233318E-2</v>
      </c>
      <c r="G43">
        <f t="shared" si="0"/>
        <v>5.0601755241498812E-2</v>
      </c>
      <c r="H43">
        <f t="shared" si="1"/>
        <v>4.8242576017561906E-2</v>
      </c>
    </row>
    <row r="44" spans="1:8" x14ac:dyDescent="0.25">
      <c r="A44" s="6">
        <v>42</v>
      </c>
      <c r="B44" s="6" t="s">
        <v>4</v>
      </c>
      <c r="C44" s="32">
        <f>MIN('Intervalos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1.7600948455265265E-2</v>
      </c>
      <c r="D44" s="32">
        <f>MAX('Intervalos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9.9836260610489114E-2</v>
      </c>
      <c r="E44" s="32">
        <f>MIN('Intervalos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2.1714556779486527E-2</v>
      </c>
      <c r="F44" s="32">
        <f>MAX('Intervalos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9.0962990926360121E-2</v>
      </c>
      <c r="G44">
        <f t="shared" si="0"/>
        <v>5.8718604532877187E-2</v>
      </c>
      <c r="H44">
        <f t="shared" si="1"/>
        <v>5.6338773852923324E-2</v>
      </c>
    </row>
    <row r="45" spans="1:8" x14ac:dyDescent="0.25">
      <c r="A45" s="6">
        <v>43</v>
      </c>
      <c r="B45" s="6" t="s">
        <v>2</v>
      </c>
      <c r="C45" s="32">
        <f>MIN('Intervalos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9.1343993354656428E-3</v>
      </c>
      <c r="D45" s="32">
        <f>MAX('Intervalos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0.10917044329418557</v>
      </c>
      <c r="E45" s="32">
        <f>MIN('Intervalos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1.740227397717109E-2</v>
      </c>
      <c r="F45" s="32">
        <f>MAX('Intervalos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7.5479388634965616E-2</v>
      </c>
      <c r="G45">
        <f t="shared" si="0"/>
        <v>5.9152421314825607E-2</v>
      </c>
      <c r="H45">
        <f t="shared" si="1"/>
        <v>4.6440831306068353E-2</v>
      </c>
    </row>
    <row r="46" spans="1:8" x14ac:dyDescent="0.25">
      <c r="A46" s="6">
        <v>44</v>
      </c>
      <c r="B46" s="6" t="s">
        <v>29</v>
      </c>
      <c r="C46" s="32">
        <f>MIN('Intervalos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1.0020640545174228E-2</v>
      </c>
      <c r="D46" s="32">
        <f>MAX('Intervalos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7.4778570673349143E-2</v>
      </c>
      <c r="E46" s="32">
        <f>MIN('Intervalos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1.861410975446065E-2</v>
      </c>
      <c r="F46" s="32">
        <f>MAX('Intervalos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5.6658075997594211E-2</v>
      </c>
      <c r="G46">
        <f t="shared" si="0"/>
        <v>4.2399605609261683E-2</v>
      </c>
      <c r="H46">
        <f t="shared" si="1"/>
        <v>3.7636092876027427E-2</v>
      </c>
    </row>
    <row r="47" spans="1:8" x14ac:dyDescent="0.25">
      <c r="A47" s="6">
        <v>45</v>
      </c>
      <c r="B47" s="6" t="s">
        <v>22</v>
      </c>
      <c r="C47" s="32">
        <f>MIN('Intervalos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1.8840192997293E-3</v>
      </c>
      <c r="D47" s="32">
        <f>MAX('Intervalos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5.6899429082496567E-2</v>
      </c>
      <c r="E47" s="32">
        <f>MIN('Intervalos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7.8438796155143597E-3</v>
      </c>
      <c r="F47" s="32">
        <f>MAX('Intervalos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3.7614089485154246E-2</v>
      </c>
      <c r="G47">
        <f t="shared" si="0"/>
        <v>2.9391724191112932E-2</v>
      </c>
      <c r="H47">
        <f t="shared" si="1"/>
        <v>2.2728984550334303E-2</v>
      </c>
    </row>
    <row r="48" spans="1:8" x14ac:dyDescent="0.25">
      <c r="A48" s="6">
        <v>46</v>
      </c>
      <c r="B48" s="6" t="s">
        <v>67</v>
      </c>
      <c r="C48" s="32">
        <f>MIN('Intervalos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9.1304019438005219E-3</v>
      </c>
      <c r="D48" s="32">
        <f>MAX('Intervalos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7.8642413598954963E-2</v>
      </c>
      <c r="E48" s="32">
        <f>MIN('Intervalos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1.4858957604453216E-2</v>
      </c>
      <c r="F48" s="32">
        <f>MAX('Intervalos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6.5692966787837093E-2</v>
      </c>
      <c r="G48">
        <f t="shared" si="0"/>
        <v>4.3886407771377742E-2</v>
      </c>
      <c r="H48">
        <f t="shared" si="1"/>
        <v>4.0275962196145154E-2</v>
      </c>
    </row>
    <row r="49" spans="1:8" x14ac:dyDescent="0.25">
      <c r="A49" s="6">
        <v>47</v>
      </c>
      <c r="B49" s="6" t="s">
        <v>3</v>
      </c>
      <c r="C49" s="32">
        <f>MIN('Intervalos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1.1112430356061909E-2</v>
      </c>
      <c r="D49" s="32">
        <f>MAX('Intervalos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6.6668813796111004E-2</v>
      </c>
      <c r="E49" s="32">
        <f>MIN('Intervalos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2.0474878538684349E-2</v>
      </c>
      <c r="F49" s="32">
        <f>MAX('Intervalos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4.8301445094402512E-2</v>
      </c>
      <c r="G49">
        <f t="shared" si="0"/>
        <v>3.8890622076086456E-2</v>
      </c>
      <c r="H49">
        <f t="shared" si="1"/>
        <v>3.4388161816543431E-2</v>
      </c>
    </row>
    <row r="50" spans="1:8" x14ac:dyDescent="0.25">
      <c r="A50" s="6">
        <v>48</v>
      </c>
      <c r="B50" s="6" t="s">
        <v>17</v>
      </c>
      <c r="C50" s="32">
        <f>MIN('Intervalos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1.2389613390461286E-2</v>
      </c>
      <c r="D50" s="32">
        <f>MAX('Intervalos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0.10214242378704463</v>
      </c>
      <c r="E50" s="32">
        <f>MIN('Intervalos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2.3780909163713004E-2</v>
      </c>
      <c r="F50" s="32">
        <f>MAX('Intervalos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7.2814717628659723E-2</v>
      </c>
      <c r="G50">
        <f t="shared" si="0"/>
        <v>5.7266018588752958E-2</v>
      </c>
      <c r="H50">
        <f t="shared" si="1"/>
        <v>4.8297813396186363E-2</v>
      </c>
    </row>
    <row r="53" spans="1:8" x14ac:dyDescent="0.25">
      <c r="E53" s="24"/>
    </row>
    <row r="54" spans="1:8" x14ac:dyDescent="0.25">
      <c r="E54" s="2"/>
      <c r="F54" s="5"/>
      <c r="G54" s="2"/>
      <c r="H54" s="5"/>
    </row>
  </sheetData>
  <mergeCells count="3">
    <mergeCell ref="G1:H1"/>
    <mergeCell ref="C1:D1"/>
    <mergeCell ref="E1:F1"/>
  </mergeCells>
  <conditionalFormatting sqref="B3:B50">
    <cfRule type="expression" dxfId="2" priority="6">
      <formula>$G3&gt;0.05</formula>
    </cfRule>
    <cfRule type="expression" dxfId="1" priority="7">
      <formula>"$C$56:$C$103&gt;0.05"</formula>
    </cfRule>
    <cfRule type="expression" dxfId="0" priority="8">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90" zoomScaleNormal="90" workbookViewId="0">
      <selection activeCell="AC39" sqref="AC39"/>
    </sheetView>
  </sheetViews>
  <sheetFormatPr baseColWidth="10" defaultRowHeight="15" x14ac:dyDescent="0.25"/>
  <sheetData>
    <row r="1" spans="1:25" x14ac:dyDescent="0.25">
      <c r="A1" t="s">
        <v>63</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82</v>
      </c>
    </row>
    <row r="2" spans="1:25" x14ac:dyDescent="0.25">
      <c r="A2">
        <v>1</v>
      </c>
      <c r="B2" t="s">
        <v>30</v>
      </c>
      <c r="C2">
        <v>3.924646781789639E-2</v>
      </c>
      <c r="D2">
        <v>4.7485051002462191E-2</v>
      </c>
      <c r="E2">
        <v>6.4075630252100835E-2</v>
      </c>
      <c r="F2">
        <v>0.18627450980392157</v>
      </c>
      <c r="G2">
        <v>7.5630252100840331E-2</v>
      </c>
      <c r="H2">
        <v>2.1568627450980392E-2</v>
      </c>
      <c r="I2">
        <v>2.356020942408377E-2</v>
      </c>
      <c r="J2">
        <v>4.5025417574437183E-2</v>
      </c>
      <c r="K2">
        <v>2.2222222222222223E-2</v>
      </c>
      <c r="L2">
        <v>2.4844720496894408E-2</v>
      </c>
      <c r="M2">
        <v>4.8656499636891795E-2</v>
      </c>
      <c r="N2">
        <v>4.357298474945534E-2</v>
      </c>
      <c r="O2">
        <v>1.9257703081232494E-2</v>
      </c>
      <c r="P2">
        <v>4.0616246498599441E-2</v>
      </c>
      <c r="Q2">
        <v>5.707282913165266E-2</v>
      </c>
      <c r="R2">
        <v>1.3435003631082063E-2</v>
      </c>
      <c r="S2">
        <v>3.4132171387073348E-2</v>
      </c>
      <c r="T2">
        <v>1.4887436456063908E-2</v>
      </c>
      <c r="U2">
        <v>4.2016806722689079E-2</v>
      </c>
      <c r="V2">
        <v>4.5168067226890755E-2</v>
      </c>
      <c r="W2">
        <v>5.0420168067226892E-2</v>
      </c>
      <c r="X2">
        <v>3.0112044817927171E-2</v>
      </c>
      <c r="Y2">
        <v>22</v>
      </c>
    </row>
    <row r="3" spans="1:25" x14ac:dyDescent="0.25">
      <c r="A3">
        <v>4</v>
      </c>
      <c r="B3" t="s">
        <v>16</v>
      </c>
      <c r="C3">
        <v>5.1147540983606556E-2</v>
      </c>
      <c r="D3">
        <v>6.4705882352941183E-2</v>
      </c>
      <c r="E3">
        <v>6.5765212046711735E-2</v>
      </c>
      <c r="F3">
        <v>5.3341508277130592E-2</v>
      </c>
      <c r="G3">
        <v>5.0857843137254902E-2</v>
      </c>
      <c r="H3">
        <v>3.125E-2</v>
      </c>
      <c r="I3">
        <v>1.9006744328632742E-2</v>
      </c>
      <c r="J3">
        <v>5.1014136447449294E-2</v>
      </c>
      <c r="K3">
        <v>4.4117647058823532E-2</v>
      </c>
      <c r="L3">
        <v>3.6240786240786242E-2</v>
      </c>
      <c r="M3">
        <v>2.595797280593325E-2</v>
      </c>
      <c r="N3">
        <v>3.5517452541334968E-2</v>
      </c>
      <c r="O3">
        <v>3.6764705882352942E-2</v>
      </c>
      <c r="P3">
        <v>2.5735294117647058E-2</v>
      </c>
      <c r="Q3">
        <v>6.8627450980392163E-2</v>
      </c>
      <c r="R3">
        <v>1.7769607843137254E-2</v>
      </c>
      <c r="S3">
        <v>3.7990196078431369E-2</v>
      </c>
      <c r="T3">
        <v>2.4509803921568627E-2</v>
      </c>
      <c r="U3">
        <v>8.5784313725490197E-2</v>
      </c>
      <c r="V3">
        <v>3.4313725490196081E-2</v>
      </c>
      <c r="W3">
        <v>9.9264705882352935E-2</v>
      </c>
      <c r="X3">
        <v>3.4313725490196081E-2</v>
      </c>
      <c r="Y3">
        <v>22</v>
      </c>
    </row>
    <row r="4" spans="1:25" x14ac:dyDescent="0.25">
      <c r="A4">
        <v>5</v>
      </c>
      <c r="B4" t="s">
        <v>25</v>
      </c>
      <c r="C4">
        <v>2.1870286576168928E-2</v>
      </c>
      <c r="D4">
        <v>3.2597266035751839E-2</v>
      </c>
      <c r="E4">
        <v>5.4621848739495799E-2</v>
      </c>
      <c r="F4">
        <v>4.8669467787114847E-2</v>
      </c>
      <c r="G4">
        <v>5.7598039215686271E-2</v>
      </c>
      <c r="H4">
        <v>1.6812609457092821E-2</v>
      </c>
      <c r="I4">
        <v>3.1512605042016806E-2</v>
      </c>
      <c r="J4">
        <v>1.9957983193277309E-2</v>
      </c>
      <c r="K4">
        <v>1.365546218487395E-2</v>
      </c>
      <c r="L4">
        <v>5.514705882352941E-2</v>
      </c>
      <c r="M4">
        <v>1.7857142857142856E-2</v>
      </c>
      <c r="N4">
        <v>2.3109243697478993E-2</v>
      </c>
      <c r="O4">
        <v>4.4117647058823532E-2</v>
      </c>
      <c r="P4">
        <v>1.9607843137254902E-2</v>
      </c>
      <c r="Q4">
        <v>1.5406162464985995E-2</v>
      </c>
      <c r="R4">
        <v>2.3109243697478993E-2</v>
      </c>
      <c r="S4">
        <v>2.661064425770308E-2</v>
      </c>
      <c r="T4">
        <v>2.661064425770308E-2</v>
      </c>
      <c r="U4">
        <v>3.3613445378151259E-2</v>
      </c>
      <c r="V4">
        <v>2.661064425770308E-2</v>
      </c>
      <c r="W4">
        <v>1.4355742296918767E-2</v>
      </c>
      <c r="X4">
        <v>4.820261437908497E-2</v>
      </c>
      <c r="Y4">
        <v>22</v>
      </c>
    </row>
    <row r="5" spans="1:25" x14ac:dyDescent="0.25">
      <c r="A5">
        <v>6</v>
      </c>
      <c r="B5" t="s">
        <v>12</v>
      </c>
      <c r="C5">
        <v>0.15032679738562091</v>
      </c>
      <c r="D5">
        <v>4.578904333605887E-2</v>
      </c>
      <c r="E5">
        <v>6.7873303167420809E-2</v>
      </c>
      <c r="F5">
        <v>9.451219512195122E-2</v>
      </c>
      <c r="G5">
        <v>5.9689288634505316E-2</v>
      </c>
      <c r="H5">
        <v>2.7629233511586453E-2</v>
      </c>
      <c r="I5">
        <v>2.7629233511586453E-2</v>
      </c>
      <c r="J5">
        <v>3.2786885245901641E-2</v>
      </c>
      <c r="K5">
        <v>9.3137254901960786E-2</v>
      </c>
      <c r="L5">
        <v>3.6764705882352942E-2</v>
      </c>
      <c r="M5">
        <v>3.5188216039279872E-2</v>
      </c>
      <c r="N5">
        <v>6.535947712418301E-2</v>
      </c>
      <c r="O5">
        <v>3.6764705882352942E-2</v>
      </c>
      <c r="P5">
        <v>3.349673202614379E-2</v>
      </c>
      <c r="Q5">
        <v>3.2679738562091505E-2</v>
      </c>
      <c r="R5">
        <v>4.0032679738562088E-2</v>
      </c>
      <c r="S5">
        <v>1.5522875816993464E-2</v>
      </c>
      <c r="T5">
        <v>4.7385620915032678E-2</v>
      </c>
      <c r="U5">
        <v>8.4967320261437912E-2</v>
      </c>
      <c r="V5">
        <v>8.0065359477124176E-2</v>
      </c>
      <c r="W5">
        <v>9.2320261437908502E-2</v>
      </c>
      <c r="X5">
        <v>3.5947712418300651E-2</v>
      </c>
      <c r="Y5">
        <v>22</v>
      </c>
    </row>
    <row r="6" spans="1:25" x14ac:dyDescent="0.25">
      <c r="A6">
        <v>7</v>
      </c>
      <c r="B6" t="s">
        <v>15</v>
      </c>
      <c r="C6">
        <v>4.46785325099891E-2</v>
      </c>
      <c r="D6">
        <v>4.3968023255813955E-2</v>
      </c>
      <c r="E6">
        <v>3.5026269702276708E-2</v>
      </c>
      <c r="F6">
        <v>4.6283309957924262E-2</v>
      </c>
      <c r="G6">
        <v>3.3868092691622102E-2</v>
      </c>
      <c r="H6">
        <v>3.0112044817927171E-2</v>
      </c>
      <c r="I6">
        <v>1.9957983193277309E-2</v>
      </c>
      <c r="J6">
        <v>2.5454545454545455E-2</v>
      </c>
      <c r="K6">
        <v>1.444043321299639E-2</v>
      </c>
      <c r="L6">
        <v>3.9941902687000728E-2</v>
      </c>
      <c r="M6">
        <v>3.0148928441699963E-2</v>
      </c>
      <c r="N6">
        <v>2.6870007262164125E-2</v>
      </c>
      <c r="O6">
        <v>3.776325344952796E-2</v>
      </c>
      <c r="P6">
        <v>3.8515406162464988E-2</v>
      </c>
      <c r="Q6">
        <v>4.4117647058823532E-2</v>
      </c>
      <c r="R6">
        <v>0.3172268907563025</v>
      </c>
      <c r="S6">
        <v>2.8361344537815126E-2</v>
      </c>
      <c r="T6">
        <v>3.0112044817927171E-2</v>
      </c>
      <c r="U6">
        <v>6.1624649859943981E-2</v>
      </c>
      <c r="V6">
        <v>2.1358543417366947E-2</v>
      </c>
      <c r="W6">
        <v>3.081232492997199E-2</v>
      </c>
      <c r="X6">
        <v>4.7619047619047616E-2</v>
      </c>
      <c r="Y6">
        <v>22</v>
      </c>
    </row>
    <row r="7" spans="1:25" x14ac:dyDescent="0.25">
      <c r="A7">
        <v>8</v>
      </c>
      <c r="B7" t="s">
        <v>9</v>
      </c>
      <c r="C7">
        <v>4.7969187675070031E-2</v>
      </c>
      <c r="D7">
        <v>2.564102564102564E-2</v>
      </c>
      <c r="E7">
        <v>3.2089063523248196E-2</v>
      </c>
      <c r="F7">
        <v>5.3629823413996074E-2</v>
      </c>
      <c r="G7">
        <v>2.9850746268656716E-2</v>
      </c>
      <c r="H7">
        <v>9.3137254901960783E-3</v>
      </c>
      <c r="I7">
        <v>2.7422303473491772E-2</v>
      </c>
      <c r="J7">
        <v>3.1885073580939033E-2</v>
      </c>
      <c r="K7">
        <v>3.6440084092501754E-2</v>
      </c>
      <c r="L7">
        <v>2.661064425770308E-2</v>
      </c>
      <c r="M7">
        <v>1.9257703081232494E-2</v>
      </c>
      <c r="N7">
        <v>1.4705882352941176E-2</v>
      </c>
      <c r="O7">
        <v>2.4859943977591035E-2</v>
      </c>
      <c r="P7">
        <v>1.7857142857142856E-2</v>
      </c>
      <c r="Q7">
        <v>1.8207282913165267E-2</v>
      </c>
      <c r="R7">
        <v>4.5168067226890755E-2</v>
      </c>
      <c r="S7">
        <v>1.0854341736694677E-2</v>
      </c>
      <c r="T7">
        <v>3.0112044817927171E-2</v>
      </c>
      <c r="U7">
        <v>2.3109243697478993E-2</v>
      </c>
      <c r="V7">
        <v>8.4733893557422973E-2</v>
      </c>
      <c r="W7">
        <v>1.9607843137254902E-2</v>
      </c>
      <c r="X7">
        <v>5.4271708683473391E-2</v>
      </c>
      <c r="Y7">
        <v>22</v>
      </c>
    </row>
    <row r="8" spans="1:25" x14ac:dyDescent="0.25">
      <c r="A8">
        <v>9</v>
      </c>
      <c r="B8" t="s">
        <v>7</v>
      </c>
      <c r="C8">
        <v>5.4187192118226604E-2</v>
      </c>
      <c r="D8">
        <v>4.5751633986928102E-2</v>
      </c>
      <c r="E8">
        <v>3.1372549019607843E-2</v>
      </c>
      <c r="F8">
        <v>0.12884238064094178</v>
      </c>
      <c r="G8">
        <v>3.2941176470588238E-2</v>
      </c>
      <c r="H8">
        <v>2.8431372549019607E-2</v>
      </c>
      <c r="I8">
        <v>2.9774872912127815E-2</v>
      </c>
      <c r="J8">
        <v>2.4859943977591035E-2</v>
      </c>
      <c r="K8">
        <v>3.711484593837535E-2</v>
      </c>
      <c r="L8">
        <v>3.5364145658263305E-2</v>
      </c>
      <c r="M8">
        <v>3.1512605042016806E-2</v>
      </c>
      <c r="N8">
        <v>1.2254901960784314E-2</v>
      </c>
      <c r="O8">
        <v>6.7577030812324926E-2</v>
      </c>
      <c r="P8">
        <v>3.8865546218487396E-2</v>
      </c>
      <c r="Q8">
        <v>3.0112044817927171E-2</v>
      </c>
      <c r="R8">
        <v>2.463235294117647E-2</v>
      </c>
      <c r="S8">
        <v>4.0379901960784316E-2</v>
      </c>
      <c r="T8">
        <v>3.2536764705882355E-2</v>
      </c>
      <c r="U8">
        <v>3.1127450980392157E-2</v>
      </c>
      <c r="V8">
        <v>3.817401960784314E-2</v>
      </c>
      <c r="W8">
        <v>5.4411764705882354E-2</v>
      </c>
      <c r="X8">
        <v>6.2071078431372551E-2</v>
      </c>
      <c r="Y8">
        <v>22</v>
      </c>
    </row>
    <row r="9" spans="1:25" x14ac:dyDescent="0.25">
      <c r="A9">
        <v>13</v>
      </c>
      <c r="B9" t="s">
        <v>27</v>
      </c>
      <c r="C9">
        <v>9.723811080241869E-2</v>
      </c>
      <c r="D9">
        <v>0.21965569840923949</v>
      </c>
      <c r="E9">
        <v>0.1112926059022106</v>
      </c>
      <c r="F9">
        <v>6.9607843137254904E-2</v>
      </c>
      <c r="G9">
        <v>9.0017601206939898E-2</v>
      </c>
      <c r="H9">
        <v>2.3096197842902278E-2</v>
      </c>
      <c r="I9">
        <v>0.05</v>
      </c>
      <c r="J9">
        <v>2.978618217772834E-2</v>
      </c>
      <c r="K9">
        <v>3.4858387799564274E-2</v>
      </c>
      <c r="L9">
        <v>4.9782135076252725E-2</v>
      </c>
      <c r="M9">
        <v>3.6274509803921572E-2</v>
      </c>
      <c r="N9">
        <v>1.9607843137254902E-2</v>
      </c>
      <c r="O9">
        <v>2.5272331154684097E-2</v>
      </c>
      <c r="P9">
        <v>2.3529411764705882E-2</v>
      </c>
      <c r="Q9">
        <v>5.2069716775599129E-2</v>
      </c>
      <c r="R9">
        <v>7.2984749455337686E-2</v>
      </c>
      <c r="S9">
        <v>2.0588235294117647E-2</v>
      </c>
      <c r="T9">
        <v>2.9411764705882353E-2</v>
      </c>
      <c r="U9">
        <v>4.0196078431372552E-2</v>
      </c>
      <c r="V9">
        <v>2.6361655773420478E-2</v>
      </c>
      <c r="W9">
        <v>3.4984520123839007E-2</v>
      </c>
      <c r="X9">
        <v>4.084967320261438E-2</v>
      </c>
      <c r="Y9">
        <v>22</v>
      </c>
    </row>
    <row r="10" spans="1:25" x14ac:dyDescent="0.25">
      <c r="A10">
        <v>15</v>
      </c>
      <c r="B10" t="s">
        <v>8</v>
      </c>
      <c r="C10">
        <v>4.3749999999999997E-2</v>
      </c>
      <c r="D10">
        <v>8.6615515771526E-2</v>
      </c>
      <c r="E10">
        <v>2.2113241194828354E-2</v>
      </c>
      <c r="F10">
        <v>4.4757489300998571E-2</v>
      </c>
      <c r="G10">
        <v>6.483238456672992E-2</v>
      </c>
      <c r="H10">
        <v>1.9362745098039216E-2</v>
      </c>
      <c r="I10">
        <v>3.0905695611577966E-2</v>
      </c>
      <c r="J10">
        <v>2.455396573043632E-2</v>
      </c>
      <c r="K10">
        <v>4.840134251898958E-2</v>
      </c>
      <c r="L10">
        <v>3.2174688057040997E-2</v>
      </c>
      <c r="M10">
        <v>2.4422854086817006E-2</v>
      </c>
      <c r="N10">
        <v>4.180035650623886E-2</v>
      </c>
      <c r="O10">
        <v>4.5632798573975043E-2</v>
      </c>
      <c r="P10">
        <v>2.3975044563279858E-2</v>
      </c>
      <c r="Q10">
        <v>3.5294117647058823E-2</v>
      </c>
      <c r="R10">
        <v>2.4351676154332702E-2</v>
      </c>
      <c r="S10">
        <v>1.7176470588235293E-2</v>
      </c>
      <c r="T10">
        <v>4.1053921568627451E-2</v>
      </c>
      <c r="U10">
        <v>4.342830882352941E-2</v>
      </c>
      <c r="V10">
        <v>3.1326593137254902E-2</v>
      </c>
      <c r="W10">
        <v>2.8645833333333332E-2</v>
      </c>
      <c r="X10">
        <v>3.8985906862745098E-2</v>
      </c>
      <c r="Y10">
        <v>22</v>
      </c>
    </row>
    <row r="11" spans="1:25" x14ac:dyDescent="0.25">
      <c r="A11">
        <v>18</v>
      </c>
      <c r="B11" t="s">
        <v>11</v>
      </c>
      <c r="C11">
        <v>6.4950980392156868E-2</v>
      </c>
      <c r="D11">
        <v>4.9019607843137254E-2</v>
      </c>
      <c r="E11">
        <v>0.3402537485582468</v>
      </c>
      <c r="F11">
        <v>6.0046189376443418E-2</v>
      </c>
      <c r="G11">
        <v>3.9869281045751631E-2</v>
      </c>
      <c r="H11">
        <v>3.7908496732026141E-2</v>
      </c>
      <c r="I11">
        <v>1.699346405228758E-2</v>
      </c>
      <c r="J11">
        <v>3.1862745098039214E-2</v>
      </c>
      <c r="K11">
        <v>5.514705882352941E-2</v>
      </c>
      <c r="L11">
        <v>3.3260632497273721E-2</v>
      </c>
      <c r="M11">
        <v>0.22850548182342759</v>
      </c>
      <c r="N11">
        <v>4.1522491349480967E-2</v>
      </c>
      <c r="O11">
        <v>0.30334486735870819</v>
      </c>
      <c r="P11">
        <v>5.0749711649365627E-2</v>
      </c>
      <c r="Q11">
        <v>3.5755478662053058E-2</v>
      </c>
      <c r="R11">
        <v>3.9215686274509803E-2</v>
      </c>
      <c r="S11">
        <v>1.9607843137254902E-2</v>
      </c>
      <c r="T11">
        <v>4.2675893886966548E-2</v>
      </c>
      <c r="U11">
        <v>8.8811995386389855E-2</v>
      </c>
      <c r="V11">
        <v>4.8442906574394463E-2</v>
      </c>
      <c r="W11">
        <v>1.384083044982699E-2</v>
      </c>
      <c r="X11">
        <v>3.690888119953864E-2</v>
      </c>
      <c r="Y11">
        <v>22</v>
      </c>
    </row>
    <row r="12" spans="1:25" x14ac:dyDescent="0.25">
      <c r="A12">
        <v>21</v>
      </c>
      <c r="B12" t="s">
        <v>10</v>
      </c>
      <c r="C12">
        <v>5.2170868347338938E-2</v>
      </c>
      <c r="D12">
        <v>3.209957418932198E-2</v>
      </c>
      <c r="E12">
        <v>8.8947024198822763E-2</v>
      </c>
      <c r="F12">
        <v>5.3559764859568912E-2</v>
      </c>
      <c r="G12">
        <v>3.0600235386426051E-2</v>
      </c>
      <c r="H12">
        <v>4.233511586452763E-2</v>
      </c>
      <c r="I12">
        <v>1.3090909090909091E-2</v>
      </c>
      <c r="J12">
        <v>3.2936229852838124E-2</v>
      </c>
      <c r="K12">
        <v>2.34593837535014E-2</v>
      </c>
      <c r="L12">
        <v>1.6456582633053222E-2</v>
      </c>
      <c r="M12">
        <v>2.0308123249299721E-2</v>
      </c>
      <c r="N12">
        <v>1.8557422969187675E-2</v>
      </c>
      <c r="O12">
        <v>2.3109243697478993E-2</v>
      </c>
      <c r="P12">
        <v>2.661064425770308E-2</v>
      </c>
      <c r="Q12">
        <v>1.7857142857142856E-2</v>
      </c>
      <c r="R12">
        <v>2.3109243697478993E-2</v>
      </c>
      <c r="S12">
        <v>1.5056022408963586E-2</v>
      </c>
      <c r="T12">
        <v>4.0616246498599441E-2</v>
      </c>
      <c r="U12">
        <v>3.3613445378151259E-2</v>
      </c>
      <c r="V12">
        <v>2.4509803921568627E-2</v>
      </c>
      <c r="W12">
        <v>3.8865546218487396E-2</v>
      </c>
      <c r="X12">
        <v>5.4621848739495799E-2</v>
      </c>
      <c r="Y12">
        <v>22</v>
      </c>
    </row>
    <row r="13" spans="1:25" x14ac:dyDescent="0.25">
      <c r="A13">
        <v>22</v>
      </c>
      <c r="B13" t="s">
        <v>38</v>
      </c>
      <c r="C13">
        <v>5.2112676056338028E-2</v>
      </c>
      <c r="D13">
        <v>9.2245989304812828E-2</v>
      </c>
      <c r="E13">
        <v>5.1785714285714289E-2</v>
      </c>
      <c r="F13">
        <v>0.13348214285714285</v>
      </c>
      <c r="G13">
        <v>5.751226036558181E-2</v>
      </c>
      <c r="H13">
        <v>5.0847457627118647E-2</v>
      </c>
      <c r="I13">
        <v>5.0892857142857142E-2</v>
      </c>
      <c r="J13">
        <v>5.3179190751445088E-2</v>
      </c>
      <c r="K13">
        <v>1.8733273862622659E-2</v>
      </c>
      <c r="L13">
        <v>4.3284248103525214E-2</v>
      </c>
      <c r="M13">
        <v>1.3900245298446443E-2</v>
      </c>
      <c r="N13">
        <v>4.4117647058823532E-2</v>
      </c>
      <c r="O13">
        <v>7.6797385620915037E-2</v>
      </c>
      <c r="P13">
        <v>7.720588235294118E-2</v>
      </c>
      <c r="Q13">
        <v>4.4117647058823532E-2</v>
      </c>
      <c r="R13">
        <v>0.10947712418300654</v>
      </c>
      <c r="S13">
        <v>3.4722222222222224E-2</v>
      </c>
      <c r="T13">
        <v>4.6568627450980393E-2</v>
      </c>
      <c r="U13">
        <v>5.3921568627450983E-2</v>
      </c>
      <c r="V13">
        <v>6.25E-2</v>
      </c>
      <c r="W13">
        <v>5.5413469735720373E-2</v>
      </c>
      <c r="X13">
        <v>6.7810457516339864E-2</v>
      </c>
      <c r="Y13">
        <v>22</v>
      </c>
    </row>
    <row r="14" spans="1:25" x14ac:dyDescent="0.25">
      <c r="A14">
        <v>23</v>
      </c>
      <c r="B14" t="s">
        <v>14</v>
      </c>
      <c r="C14">
        <v>3.9408866995073892E-2</v>
      </c>
      <c r="D14">
        <v>2.9918404351767906E-2</v>
      </c>
      <c r="E14">
        <v>6.1728395061728392E-2</v>
      </c>
      <c r="F14">
        <v>3.5311248634874406E-2</v>
      </c>
      <c r="G14">
        <v>3.7433155080213901E-2</v>
      </c>
      <c r="H14">
        <v>3.4132171387073348E-2</v>
      </c>
      <c r="I14">
        <v>1.4887436456063908E-2</v>
      </c>
      <c r="J14">
        <v>4.716981132075472E-2</v>
      </c>
      <c r="K14">
        <v>2.5072674418604651E-2</v>
      </c>
      <c r="L14">
        <v>2.5054466230936819E-2</v>
      </c>
      <c r="M14">
        <v>3.5285558384867223E-2</v>
      </c>
      <c r="N14">
        <v>2.3238925199709513E-2</v>
      </c>
      <c r="O14">
        <v>2.3238925199709513E-2</v>
      </c>
      <c r="P14">
        <v>2.3238925199709513E-2</v>
      </c>
      <c r="Q14">
        <v>5.8460421205519246E-2</v>
      </c>
      <c r="R14">
        <v>1.9607843137254902E-2</v>
      </c>
      <c r="S14">
        <v>1.1256354393609296E-2</v>
      </c>
      <c r="T14">
        <v>2.6870007262164125E-2</v>
      </c>
      <c r="U14">
        <v>0.10749299719887956</v>
      </c>
      <c r="V14">
        <v>1.9607843137254902E-2</v>
      </c>
      <c r="W14">
        <v>6.390704429920116E-2</v>
      </c>
      <c r="X14">
        <v>2.1423384168482208E-2</v>
      </c>
      <c r="Y14">
        <v>22</v>
      </c>
    </row>
    <row r="15" spans="1:25" x14ac:dyDescent="0.25">
      <c r="A15">
        <v>24</v>
      </c>
      <c r="B15" t="s">
        <v>36</v>
      </c>
      <c r="C15">
        <v>4.0695523492415835E-2</v>
      </c>
      <c r="D15">
        <v>0.13406553508214578</v>
      </c>
      <c r="E15">
        <v>6.0185185185185182E-2</v>
      </c>
      <c r="F15">
        <v>0.1391209589538685</v>
      </c>
      <c r="G15">
        <v>3.4813925570228089E-2</v>
      </c>
      <c r="H15">
        <v>5.1030600199763916E-2</v>
      </c>
      <c r="I15">
        <v>3.5616936216609121E-2</v>
      </c>
      <c r="J15">
        <v>4.9038838760298159E-2</v>
      </c>
      <c r="K15">
        <v>3.0143453786090429E-2</v>
      </c>
      <c r="L15">
        <v>4.0671811166591014E-2</v>
      </c>
      <c r="M15">
        <v>2.1574145135158183E-2</v>
      </c>
      <c r="N15">
        <v>3.4441602728047742E-2</v>
      </c>
      <c r="O15">
        <v>1.9185260311020962E-2</v>
      </c>
      <c r="P15">
        <v>3.0848546315077757E-2</v>
      </c>
      <c r="Q15">
        <v>2.5354969574036511E-2</v>
      </c>
      <c r="R15">
        <v>3.0349531116794545E-2</v>
      </c>
      <c r="S15">
        <v>2.7024722932651322E-2</v>
      </c>
      <c r="T15">
        <v>2.6513213981244673E-2</v>
      </c>
      <c r="U15">
        <v>2.3870417732310314E-2</v>
      </c>
      <c r="V15">
        <v>3.1543052003410059E-2</v>
      </c>
      <c r="W15">
        <v>2.1151053013798111E-2</v>
      </c>
      <c r="X15">
        <v>4.5183290707587385E-2</v>
      </c>
      <c r="Y15">
        <v>22</v>
      </c>
    </row>
    <row r="16" spans="1:25" x14ac:dyDescent="0.25">
      <c r="A16">
        <v>25</v>
      </c>
      <c r="B16" t="s">
        <v>24</v>
      </c>
      <c r="C16">
        <v>3.2817804602036968E-2</v>
      </c>
      <c r="D16">
        <v>2.4868651488616462E-2</v>
      </c>
      <c r="E16">
        <v>9.2086834733893563E-2</v>
      </c>
      <c r="F16">
        <v>4.3082311733800352E-2</v>
      </c>
      <c r="G16">
        <v>6.579485083776053E-2</v>
      </c>
      <c r="H16">
        <v>5.6022408963585435E-3</v>
      </c>
      <c r="I16">
        <v>1.2955182072829132E-2</v>
      </c>
      <c r="J16">
        <v>8.7535014005602242E-3</v>
      </c>
      <c r="K16">
        <v>7.0028011204481795E-3</v>
      </c>
      <c r="L16">
        <v>2.042483660130719E-2</v>
      </c>
      <c r="M16">
        <v>1.5406162464985995E-2</v>
      </c>
      <c r="N16">
        <v>1.2605042016806723E-2</v>
      </c>
      <c r="O16">
        <v>2.2759103641456582E-2</v>
      </c>
      <c r="P16">
        <v>1.365546218487395E-2</v>
      </c>
      <c r="Q16">
        <v>1.8557422969187675E-2</v>
      </c>
      <c r="R16">
        <v>8.2633053221288513E-2</v>
      </c>
      <c r="S16">
        <v>2.3109243697478993E-2</v>
      </c>
      <c r="T16">
        <v>2.100840336134454E-2</v>
      </c>
      <c r="U16">
        <v>1.1554621848739496E-2</v>
      </c>
      <c r="V16">
        <v>9.8039215686274508E-3</v>
      </c>
      <c r="W16">
        <v>1.6106442577030811E-2</v>
      </c>
      <c r="X16">
        <v>5.5852644087938205E-2</v>
      </c>
      <c r="Y16">
        <v>22</v>
      </c>
    </row>
    <row r="17" spans="1:25" x14ac:dyDescent="0.25">
      <c r="A17">
        <v>26</v>
      </c>
      <c r="B17" t="s">
        <v>39</v>
      </c>
      <c r="C17">
        <v>5.4027504911591355E-2</v>
      </c>
      <c r="D17">
        <v>6.25E-2</v>
      </c>
      <c r="E17">
        <v>5.3087132140796307E-2</v>
      </c>
      <c r="F17">
        <v>0.20196759259259259</v>
      </c>
      <c r="G17">
        <v>4.8923679060665359E-2</v>
      </c>
      <c r="H17">
        <v>5.3056516724336797E-2</v>
      </c>
      <c r="I17">
        <v>5.3117782909930716E-2</v>
      </c>
      <c r="J17">
        <v>0.14635854341736695</v>
      </c>
      <c r="K17">
        <v>3.3467974610502021E-2</v>
      </c>
      <c r="L17">
        <v>5.4209919261822379E-2</v>
      </c>
      <c r="M17">
        <v>2.8322440087145968E-2</v>
      </c>
      <c r="N17">
        <v>5.0653594771241831E-2</v>
      </c>
      <c r="O17">
        <v>2.9411764705882353E-2</v>
      </c>
      <c r="P17">
        <v>4.0369088811995385E-2</v>
      </c>
      <c r="Q17">
        <v>6.9780853517877744E-2</v>
      </c>
      <c r="R17">
        <v>1.9607843137254902E-2</v>
      </c>
      <c r="S17">
        <v>3.7037037037037035E-2</v>
      </c>
      <c r="T17">
        <v>3.2679738562091505E-2</v>
      </c>
      <c r="U17">
        <v>3.3769063180827889E-2</v>
      </c>
      <c r="V17">
        <v>3.3769063180827889E-2</v>
      </c>
      <c r="W17">
        <v>8.6505190311418678E-2</v>
      </c>
      <c r="X17">
        <v>0.13453159041394336</v>
      </c>
      <c r="Y17">
        <v>22</v>
      </c>
    </row>
    <row r="18" spans="1:25" x14ac:dyDescent="0.25">
      <c r="A18">
        <v>27</v>
      </c>
      <c r="B18" t="s">
        <v>28</v>
      </c>
      <c r="C18">
        <v>4.8235294117647057E-2</v>
      </c>
      <c r="D18">
        <v>0.16176470588235295</v>
      </c>
      <c r="E18">
        <v>0.18771929824561404</v>
      </c>
      <c r="F18">
        <v>0.13945339873861248</v>
      </c>
      <c r="G18">
        <v>4.9843014128728415E-2</v>
      </c>
      <c r="H18">
        <v>1.8920812894183601E-2</v>
      </c>
      <c r="I18">
        <v>2.5910364145658265E-2</v>
      </c>
      <c r="J18">
        <v>1.7531556802244039E-2</v>
      </c>
      <c r="K18">
        <v>2.0315236427320492E-2</v>
      </c>
      <c r="L18">
        <v>4.0616246498599441E-2</v>
      </c>
      <c r="M18">
        <v>1.680672268907563E-2</v>
      </c>
      <c r="N18">
        <v>1.015406162464986E-2</v>
      </c>
      <c r="O18">
        <v>4.9369747899159662E-2</v>
      </c>
      <c r="P18">
        <v>3.8865546218487396E-2</v>
      </c>
      <c r="Q18">
        <v>7.7731092436974791E-2</v>
      </c>
      <c r="R18">
        <v>3.2563025210084036E-2</v>
      </c>
      <c r="S18">
        <v>1.9257703081232494E-2</v>
      </c>
      <c r="T18">
        <v>1.330532212885154E-2</v>
      </c>
      <c r="U18">
        <v>2.8361344537815126E-2</v>
      </c>
      <c r="V18">
        <v>3.9215686274509803E-2</v>
      </c>
      <c r="W18">
        <v>4.5868347338935571E-2</v>
      </c>
      <c r="X18">
        <v>8.0882352941176475E-2</v>
      </c>
      <c r="Y18">
        <v>22</v>
      </c>
    </row>
    <row r="19" spans="1:25" x14ac:dyDescent="0.25">
      <c r="A19">
        <v>28</v>
      </c>
      <c r="B19" t="s">
        <v>21</v>
      </c>
      <c r="C19">
        <v>3.8223516563523845E-2</v>
      </c>
      <c r="D19">
        <v>0.140159767610748</v>
      </c>
      <c r="E19">
        <v>5.8452922646132305E-2</v>
      </c>
      <c r="F19">
        <v>4.0280210157618214E-2</v>
      </c>
      <c r="G19">
        <v>2.5401069518716578E-2</v>
      </c>
      <c r="H19">
        <v>4.1176470588235294E-2</v>
      </c>
      <c r="I19">
        <v>1.8497546243865608E-2</v>
      </c>
      <c r="J19">
        <v>2.9796511627906978E-2</v>
      </c>
      <c r="K19">
        <v>2.7149321266968326E-2</v>
      </c>
      <c r="L19">
        <v>4.3740573152337855E-2</v>
      </c>
      <c r="M19">
        <v>7.8431372549019607E-2</v>
      </c>
      <c r="N19">
        <v>2.6516527424627678E-2</v>
      </c>
      <c r="O19">
        <v>4.5025417574437183E-2</v>
      </c>
      <c r="P19">
        <v>3.0112044817927171E-2</v>
      </c>
      <c r="Q19">
        <v>5.1120448179271707E-2</v>
      </c>
      <c r="R19">
        <v>3.5014005602240897E-2</v>
      </c>
      <c r="S19">
        <v>2.661064425770308E-2</v>
      </c>
      <c r="T19">
        <v>2.3109243697478993E-2</v>
      </c>
      <c r="U19">
        <v>0.23739495798319327</v>
      </c>
      <c r="V19">
        <v>5.1120448179271707E-2</v>
      </c>
      <c r="W19">
        <v>7.0028011204481794E-2</v>
      </c>
      <c r="X19">
        <v>5.1120448179271707E-2</v>
      </c>
      <c r="Y19">
        <v>22</v>
      </c>
    </row>
    <row r="20" spans="1:25" x14ac:dyDescent="0.25">
      <c r="A20">
        <v>29</v>
      </c>
      <c r="B20" t="s">
        <v>0</v>
      </c>
      <c r="C20">
        <v>9.3948755224423044E-2</v>
      </c>
      <c r="D20">
        <v>4.9681320477202154E-2</v>
      </c>
      <c r="E20">
        <v>6.605624591236102E-2</v>
      </c>
      <c r="F20">
        <v>3.0728996404053611E-2</v>
      </c>
      <c r="G20">
        <v>3.0912659470068694E-2</v>
      </c>
      <c r="H20">
        <v>2.7007029226785054E-2</v>
      </c>
      <c r="I20">
        <v>1.753257198005469E-2</v>
      </c>
      <c r="J20">
        <v>1.5305273664947596E-2</v>
      </c>
      <c r="K20">
        <v>3.110735418427726E-2</v>
      </c>
      <c r="L20">
        <v>2.4561978057966267E-3</v>
      </c>
      <c r="M20">
        <v>4.3407310704960837E-2</v>
      </c>
      <c r="N20">
        <v>4.4392939917988948E-2</v>
      </c>
      <c r="O20">
        <v>6.6830065359477123E-2</v>
      </c>
      <c r="P20">
        <v>2.1358543417366947E-2</v>
      </c>
      <c r="Q20">
        <v>4.9369747899159662E-2</v>
      </c>
      <c r="R20">
        <v>3.3986928104575161E-2</v>
      </c>
      <c r="S20">
        <v>4.4444444444444446E-2</v>
      </c>
      <c r="T20">
        <v>1.8627450980392157E-2</v>
      </c>
      <c r="U20">
        <v>2.5000000000000001E-2</v>
      </c>
      <c r="V20">
        <v>2.8758169934640521E-2</v>
      </c>
      <c r="W20">
        <v>2.5000000000000001E-2</v>
      </c>
      <c r="X20">
        <v>3.0065359477124184E-2</v>
      </c>
      <c r="Y20">
        <v>22</v>
      </c>
    </row>
    <row r="21" spans="1:25" x14ac:dyDescent="0.25">
      <c r="A21">
        <v>30</v>
      </c>
      <c r="B21" t="s">
        <v>31</v>
      </c>
      <c r="C21">
        <v>2.8649921507064365E-2</v>
      </c>
      <c r="D21">
        <v>1.0182584269662922E-2</v>
      </c>
      <c r="E21">
        <v>7.3879551820728293E-2</v>
      </c>
      <c r="F21">
        <v>9.418767507002801E-2</v>
      </c>
      <c r="G21">
        <v>5.07703081232493E-2</v>
      </c>
      <c r="H21">
        <v>2.4509803921568627E-2</v>
      </c>
      <c r="I21">
        <v>3.1372549019607843E-2</v>
      </c>
      <c r="J21">
        <v>2.8322440087145968E-2</v>
      </c>
      <c r="K21">
        <v>2.5163398692810458E-2</v>
      </c>
      <c r="L21">
        <v>3.3660130718954247E-2</v>
      </c>
      <c r="M21">
        <v>3.0501089324618737E-2</v>
      </c>
      <c r="N21">
        <v>3.776325344952796E-2</v>
      </c>
      <c r="O21">
        <v>3.0112044817927171E-2</v>
      </c>
      <c r="P21">
        <v>1.8557422969187675E-2</v>
      </c>
      <c r="Q21">
        <v>5.0420168067226892E-2</v>
      </c>
      <c r="R21">
        <v>5.3013798111837325E-2</v>
      </c>
      <c r="S21">
        <v>2.7596223674655047E-2</v>
      </c>
      <c r="T21">
        <v>3.776325344952796E-2</v>
      </c>
      <c r="U21">
        <v>4.4117647058823532E-2</v>
      </c>
      <c r="V21">
        <v>0.11239495798319328</v>
      </c>
      <c r="W21">
        <v>5.7773109243697482E-2</v>
      </c>
      <c r="X21">
        <v>4.3767507002801118E-2</v>
      </c>
      <c r="Y21">
        <v>22</v>
      </c>
    </row>
    <row r="22" spans="1:25" x14ac:dyDescent="0.25">
      <c r="A22">
        <v>31</v>
      </c>
      <c r="B22" t="s">
        <v>32</v>
      </c>
      <c r="C22">
        <v>6.2745098039215685E-2</v>
      </c>
      <c r="D22">
        <v>9.8877980364656379E-2</v>
      </c>
      <c r="E22">
        <v>7.633053221288516E-2</v>
      </c>
      <c r="F22">
        <v>0.17612044817927172</v>
      </c>
      <c r="G22">
        <v>4.0966386554621849E-2</v>
      </c>
      <c r="H22">
        <v>2.4705882352941175E-2</v>
      </c>
      <c r="I22">
        <v>2.3871811641595814E-2</v>
      </c>
      <c r="J22">
        <v>1.9286754002911209E-2</v>
      </c>
      <c r="K22">
        <v>1.4056881333769205E-2</v>
      </c>
      <c r="L22">
        <v>2.0281321557082108E-2</v>
      </c>
      <c r="M22">
        <v>2.2884126407555393E-2</v>
      </c>
      <c r="N22">
        <v>3.0501089324618737E-2</v>
      </c>
      <c r="O22">
        <v>2.5910364145658265E-2</v>
      </c>
      <c r="P22">
        <v>2.9048656499636893E-2</v>
      </c>
      <c r="Q22">
        <v>2.2408963585434174E-2</v>
      </c>
      <c r="R22">
        <v>2.7149321266968326E-2</v>
      </c>
      <c r="S22">
        <v>5.165912518853695E-2</v>
      </c>
      <c r="T22">
        <v>2.7959331880900509E-2</v>
      </c>
      <c r="U22">
        <v>1.8207282913165267E-2</v>
      </c>
      <c r="V22">
        <v>3.711484593837535E-2</v>
      </c>
      <c r="W22">
        <v>3.3613445378151259E-2</v>
      </c>
      <c r="X22">
        <v>3.1862745098039214E-2</v>
      </c>
      <c r="Y22">
        <v>22</v>
      </c>
    </row>
    <row r="23" spans="1:25" x14ac:dyDescent="0.25">
      <c r="A23">
        <v>32</v>
      </c>
      <c r="B23" t="s">
        <v>13</v>
      </c>
      <c r="C23">
        <v>3.9921465968586388E-2</v>
      </c>
      <c r="D23">
        <v>0.10798429319371727</v>
      </c>
      <c r="E23">
        <v>9.6555965559655593E-2</v>
      </c>
      <c r="F23">
        <v>2.9411764705882353E-2</v>
      </c>
      <c r="G23">
        <v>5.4154995331465922E-2</v>
      </c>
      <c r="H23">
        <v>2.4183006535947713E-2</v>
      </c>
      <c r="I23">
        <v>5.3475935828877002E-3</v>
      </c>
      <c r="J23">
        <v>3.1969309462915603E-2</v>
      </c>
      <c r="K23">
        <v>2.514919011082694E-2</v>
      </c>
      <c r="L23">
        <v>3.7936913895993178E-2</v>
      </c>
      <c r="M23">
        <v>3.9709649871904354E-2</v>
      </c>
      <c r="N23">
        <v>2.9838022165387893E-2</v>
      </c>
      <c r="O23">
        <v>4.1773231031543054E-2</v>
      </c>
      <c r="P23">
        <v>2.4296675191815855E-2</v>
      </c>
      <c r="Q23">
        <v>1.6624040920716114E-2</v>
      </c>
      <c r="R23">
        <v>2.9411764705882353E-2</v>
      </c>
      <c r="S23">
        <v>3.8789428815004259E-2</v>
      </c>
      <c r="T23">
        <v>2.3017902813299233E-2</v>
      </c>
      <c r="U23">
        <v>1.6106442577030811E-2</v>
      </c>
      <c r="V23">
        <v>3.0690537084398978E-2</v>
      </c>
      <c r="W23">
        <v>3.8363171355498722E-2</v>
      </c>
      <c r="X23">
        <v>4.0616246498599441E-2</v>
      </c>
      <c r="Y23">
        <v>22</v>
      </c>
    </row>
    <row r="24" spans="1:25" x14ac:dyDescent="0.25">
      <c r="A24">
        <v>33</v>
      </c>
      <c r="B24" t="s">
        <v>18</v>
      </c>
      <c r="C24">
        <v>4.518388791593695E-2</v>
      </c>
      <c r="D24">
        <v>5.0437828371278456E-2</v>
      </c>
      <c r="E24">
        <v>5.7773109243697482E-2</v>
      </c>
      <c r="F24">
        <v>7.8674948240165632E-2</v>
      </c>
      <c r="G24">
        <v>5.5462184873949577E-2</v>
      </c>
      <c r="H24">
        <v>4.5951246847856543E-2</v>
      </c>
      <c r="I24">
        <v>1.7027863777089782E-2</v>
      </c>
      <c r="J24">
        <v>3.995098039215686E-2</v>
      </c>
      <c r="K24">
        <v>4.1394335511982572E-2</v>
      </c>
      <c r="L24">
        <v>9.975490196078432E-2</v>
      </c>
      <c r="M24">
        <v>0.10871165644171779</v>
      </c>
      <c r="N24">
        <v>4.4117647058823532E-2</v>
      </c>
      <c r="O24">
        <v>4.3137254901960784E-2</v>
      </c>
      <c r="P24">
        <v>0.18161764705882352</v>
      </c>
      <c r="Q24">
        <v>7.1568627450980388E-2</v>
      </c>
      <c r="R24">
        <v>3.2352941176470591E-2</v>
      </c>
      <c r="S24">
        <v>1.3725490196078431E-2</v>
      </c>
      <c r="T24">
        <v>2.3039215686274511E-2</v>
      </c>
      <c r="U24">
        <v>4.0441176470588237E-2</v>
      </c>
      <c r="V24">
        <v>6.3480392156862742E-2</v>
      </c>
      <c r="W24">
        <v>6.642156862745098E-2</v>
      </c>
      <c r="X24">
        <v>5.5392156862745096E-2</v>
      </c>
      <c r="Y24">
        <v>22</v>
      </c>
    </row>
    <row r="25" spans="1:25" x14ac:dyDescent="0.25">
      <c r="A25">
        <v>34</v>
      </c>
      <c r="B25" t="s">
        <v>1</v>
      </c>
      <c r="C25">
        <v>7.8460958129007927E-2</v>
      </c>
      <c r="D25">
        <v>4.2511445389143233E-2</v>
      </c>
      <c r="E25">
        <v>4.9738219895287955E-2</v>
      </c>
      <c r="F25">
        <v>5.9457693564194711E-2</v>
      </c>
      <c r="G25">
        <v>9.3852190974493127E-2</v>
      </c>
      <c r="H25">
        <v>3.1227305737109658E-2</v>
      </c>
      <c r="I25">
        <v>2.2770398481973434E-2</v>
      </c>
      <c r="J25">
        <v>1.7923571187013865E-2</v>
      </c>
      <c r="K25">
        <v>2.3238925199709513E-2</v>
      </c>
      <c r="L25">
        <v>2.9084967320261439E-2</v>
      </c>
      <c r="M25">
        <v>2.2222222222222223E-2</v>
      </c>
      <c r="N25">
        <v>9.4658553076402974E-3</v>
      </c>
      <c r="O25">
        <v>1.4705882352941176E-2</v>
      </c>
      <c r="P25">
        <v>1.9607843137254902E-2</v>
      </c>
      <c r="Q25">
        <v>3.711484593837535E-2</v>
      </c>
      <c r="R25">
        <v>1.6013071895424835E-2</v>
      </c>
      <c r="S25">
        <v>2.4836601307189541E-2</v>
      </c>
      <c r="T25">
        <v>2.2875816993464051E-2</v>
      </c>
      <c r="U25">
        <v>2.7450980392156862E-2</v>
      </c>
      <c r="V25">
        <v>2.8462998102466792E-2</v>
      </c>
      <c r="W25">
        <v>2.3202614379084968E-2</v>
      </c>
      <c r="X25">
        <v>2.4836601307189541E-2</v>
      </c>
      <c r="Y25">
        <v>22</v>
      </c>
    </row>
    <row r="26" spans="1:25" x14ac:dyDescent="0.25">
      <c r="A26">
        <v>35</v>
      </c>
      <c r="B26" t="s">
        <v>37</v>
      </c>
      <c r="C26">
        <v>3.1465093411996069E-2</v>
      </c>
      <c r="D26">
        <v>5.1655147326300471E-2</v>
      </c>
      <c r="E26">
        <v>4.8709560159941837E-2</v>
      </c>
      <c r="F26">
        <v>0.10715583000363241</v>
      </c>
      <c r="G26">
        <v>4.0971718636693258E-2</v>
      </c>
      <c r="H26">
        <v>3.8865546218487396E-2</v>
      </c>
      <c r="I26">
        <v>2.9411764705882353E-2</v>
      </c>
      <c r="J26">
        <v>7.2129909365558909E-2</v>
      </c>
      <c r="K26">
        <v>5.6022408963585435E-3</v>
      </c>
      <c r="L26">
        <v>4.3782837127845885E-2</v>
      </c>
      <c r="M26">
        <v>3.1387107661154233E-2</v>
      </c>
      <c r="N26">
        <v>2.0283975659229209E-2</v>
      </c>
      <c r="O26">
        <v>3.2454361054766734E-2</v>
      </c>
      <c r="P26">
        <v>3.989181879648411E-2</v>
      </c>
      <c r="Q26">
        <v>3.7863421230561189E-2</v>
      </c>
      <c r="R26">
        <v>2.2988505747126436E-2</v>
      </c>
      <c r="S26">
        <v>2.4002704530087897E-2</v>
      </c>
      <c r="T26">
        <v>3.989181879648411E-2</v>
      </c>
      <c r="U26">
        <v>2.9749830966869506E-2</v>
      </c>
      <c r="V26">
        <v>5.0033806626098715E-2</v>
      </c>
      <c r="W26">
        <v>4.9745824255628179E-2</v>
      </c>
      <c r="X26">
        <v>5.1724137931034482E-2</v>
      </c>
      <c r="Y26">
        <v>22</v>
      </c>
    </row>
    <row r="27" spans="1:25" x14ac:dyDescent="0.25">
      <c r="A27">
        <v>36</v>
      </c>
      <c r="B27" t="s">
        <v>20</v>
      </c>
      <c r="C27">
        <v>5.8388157894736843E-2</v>
      </c>
      <c r="D27">
        <v>4.1889483065953657E-2</v>
      </c>
      <c r="E27">
        <v>3.4369885433715219E-2</v>
      </c>
      <c r="F27">
        <v>4.9352750809061485E-2</v>
      </c>
      <c r="G27">
        <v>3.7433155080213901E-2</v>
      </c>
      <c r="H27">
        <v>3.1777167516673206E-2</v>
      </c>
      <c r="I27">
        <v>1.7653981953707338E-2</v>
      </c>
      <c r="J27">
        <v>2.6666666666666668E-2</v>
      </c>
      <c r="K27">
        <v>2.6737967914438502E-2</v>
      </c>
      <c r="L27">
        <v>2.5882352941176471E-2</v>
      </c>
      <c r="M27">
        <v>6.7503924646781788E-2</v>
      </c>
      <c r="N27">
        <v>2.5098039215686273E-2</v>
      </c>
      <c r="O27">
        <v>2.7450980392156862E-2</v>
      </c>
      <c r="P27">
        <v>2.9411764705882353E-2</v>
      </c>
      <c r="Q27">
        <v>4.9411764705882349E-2</v>
      </c>
      <c r="R27">
        <v>1.8431372549019609E-2</v>
      </c>
      <c r="S27">
        <v>3.1764705882352938E-2</v>
      </c>
      <c r="T27">
        <v>2.7450980392156862E-2</v>
      </c>
      <c r="U27">
        <v>4.7058823529411764E-2</v>
      </c>
      <c r="V27">
        <v>3.4901960784313728E-2</v>
      </c>
      <c r="W27">
        <v>3.8431372549019606E-2</v>
      </c>
      <c r="X27">
        <v>0.04</v>
      </c>
      <c r="Y27">
        <v>22</v>
      </c>
    </row>
    <row r="28" spans="1:25" x14ac:dyDescent="0.25">
      <c r="A28">
        <v>38</v>
      </c>
      <c r="B28" t="s">
        <v>19</v>
      </c>
      <c r="C28">
        <v>4.2175360710321866E-2</v>
      </c>
      <c r="D28">
        <v>2.9616413916146299E-2</v>
      </c>
      <c r="E28">
        <v>3.4785545423843295E-2</v>
      </c>
      <c r="F28">
        <v>4.307116104868914E-2</v>
      </c>
      <c r="G28">
        <v>3.6968954248366014E-2</v>
      </c>
      <c r="H28">
        <v>2.2316275490573297E-2</v>
      </c>
      <c r="I28">
        <v>1.4036867918146456E-2</v>
      </c>
      <c r="J28">
        <v>3.8528896672504379E-2</v>
      </c>
      <c r="K28">
        <v>2.4518388791593695E-2</v>
      </c>
      <c r="L28">
        <v>4.884453781512605E-2</v>
      </c>
      <c r="M28">
        <v>3.4950071326676178E-2</v>
      </c>
      <c r="N28">
        <v>3.3868092691622102E-2</v>
      </c>
      <c r="O28">
        <v>3.5650623885918005E-2</v>
      </c>
      <c r="P28">
        <v>6.6937119675456389E-2</v>
      </c>
      <c r="Q28">
        <v>4.1582150101419878E-2</v>
      </c>
      <c r="R28">
        <v>1.9957983193277309E-2</v>
      </c>
      <c r="S28">
        <v>2.1358543417366947E-2</v>
      </c>
      <c r="T28">
        <v>2.4509803921568627E-2</v>
      </c>
      <c r="U28">
        <v>2.6200135226504394E-2</v>
      </c>
      <c r="V28">
        <v>5.6022408963585436E-2</v>
      </c>
      <c r="W28">
        <v>2.8711484593837534E-2</v>
      </c>
      <c r="X28">
        <v>3.5539215686274508E-2</v>
      </c>
      <c r="Y28">
        <v>22</v>
      </c>
    </row>
    <row r="29" spans="1:25" x14ac:dyDescent="0.25">
      <c r="A29">
        <v>39</v>
      </c>
      <c r="B29" t="s">
        <v>26</v>
      </c>
      <c r="C29">
        <v>0.11911911911911911</v>
      </c>
      <c r="D29">
        <v>0.18186274509803921</v>
      </c>
      <c r="E29">
        <v>0.16097401536198724</v>
      </c>
      <c r="F29">
        <v>5.8371484630477435E-2</v>
      </c>
      <c r="G29">
        <v>0.20576696743821107</v>
      </c>
      <c r="H29">
        <v>2.0086083213773313E-2</v>
      </c>
      <c r="I29">
        <v>2.3039215686274511E-2</v>
      </c>
      <c r="J29">
        <v>2.0598332515939184E-2</v>
      </c>
      <c r="K29">
        <v>1.6339869281045753E-2</v>
      </c>
      <c r="L29">
        <v>3.6928104575163399E-2</v>
      </c>
      <c r="M29">
        <v>2.4513809445987907E-2</v>
      </c>
      <c r="N29">
        <v>1.2581699346405229E-2</v>
      </c>
      <c r="O29">
        <v>3.6601307189542485E-2</v>
      </c>
      <c r="P29">
        <v>2.6470588235294117E-2</v>
      </c>
      <c r="Q29">
        <v>1.7647058823529412E-2</v>
      </c>
      <c r="R29">
        <v>4.3137254901960784E-2</v>
      </c>
      <c r="S29">
        <v>2.630718954248366E-2</v>
      </c>
      <c r="T29">
        <v>3.5620915032679737E-2</v>
      </c>
      <c r="U29">
        <v>4.4117647058823532E-2</v>
      </c>
      <c r="V29">
        <v>2.7124183006535948E-2</v>
      </c>
      <c r="W29">
        <v>2.8758169934640521E-2</v>
      </c>
      <c r="X29">
        <v>5.5228758169934639E-2</v>
      </c>
      <c r="Y29">
        <v>22</v>
      </c>
    </row>
    <row r="30" spans="1:25" x14ac:dyDescent="0.25">
      <c r="A30">
        <v>40</v>
      </c>
      <c r="B30" t="s">
        <v>33</v>
      </c>
      <c r="C30">
        <v>7.8947368421052627E-2</v>
      </c>
      <c r="D30">
        <v>0.12451771308312873</v>
      </c>
      <c r="E30">
        <v>8.7885154061624643E-2</v>
      </c>
      <c r="F30">
        <v>6.8675543097407143E-2</v>
      </c>
      <c r="G30">
        <v>4.6397188049209136E-2</v>
      </c>
      <c r="H30">
        <v>2.9071803852889669E-2</v>
      </c>
      <c r="I30">
        <v>2.7177472167648986E-2</v>
      </c>
      <c r="J30">
        <v>0.10221898872317206</v>
      </c>
      <c r="K30">
        <v>1.4383785550833606E-2</v>
      </c>
      <c r="L30">
        <v>1.5359477124183006E-2</v>
      </c>
      <c r="M30">
        <v>5.5918663761801018E-2</v>
      </c>
      <c r="N30">
        <v>1.1256354393609296E-2</v>
      </c>
      <c r="O30">
        <v>1.6106442577030811E-2</v>
      </c>
      <c r="P30">
        <v>2.0658263305322128E-2</v>
      </c>
      <c r="Q30">
        <v>1.9607843137254902E-2</v>
      </c>
      <c r="R30">
        <v>1.9607843137254902E-2</v>
      </c>
      <c r="S30">
        <v>3.4690799396681751E-2</v>
      </c>
      <c r="T30">
        <v>2.3238925199709513E-2</v>
      </c>
      <c r="U30">
        <v>2.5910364145658265E-2</v>
      </c>
      <c r="V30">
        <v>2.3109243697478993E-2</v>
      </c>
      <c r="W30">
        <v>1.2605042016806723E-2</v>
      </c>
      <c r="X30">
        <v>1.8207282913165267E-2</v>
      </c>
      <c r="Y30">
        <v>22</v>
      </c>
    </row>
    <row r="31" spans="1:25" x14ac:dyDescent="0.25">
      <c r="A31">
        <v>41</v>
      </c>
      <c r="B31" t="s">
        <v>6</v>
      </c>
      <c r="C31">
        <v>7.9687136993727245E-2</v>
      </c>
      <c r="D31">
        <v>0.12912127814088598</v>
      </c>
      <c r="E31">
        <v>0.34255628177196806</v>
      </c>
      <c r="F31">
        <v>6.7538126361655779E-2</v>
      </c>
      <c r="G31">
        <v>5.5514543038535362E-2</v>
      </c>
      <c r="H31">
        <v>4.5288912024986985E-2</v>
      </c>
      <c r="I31">
        <v>7.540849673202614E-2</v>
      </c>
      <c r="J31">
        <v>1.7396432257113372E-2</v>
      </c>
      <c r="K31">
        <v>4.2928742645456527E-2</v>
      </c>
      <c r="L31">
        <v>2.6847662141779787E-2</v>
      </c>
      <c r="M31">
        <v>2.6289034132171388E-2</v>
      </c>
      <c r="N31">
        <v>3.1808278867102399E-2</v>
      </c>
      <c r="O31">
        <v>8.1190994916485112E-2</v>
      </c>
      <c r="P31">
        <v>4.7058823529411764E-2</v>
      </c>
      <c r="Q31">
        <v>3.8416848220769788E-2</v>
      </c>
      <c r="R31">
        <v>4.5030425963488843E-2</v>
      </c>
      <c r="S31">
        <v>4.5977011494252873E-2</v>
      </c>
      <c r="T31">
        <v>3.887762001352265E-2</v>
      </c>
      <c r="U31">
        <v>4.7329276538201487E-2</v>
      </c>
      <c r="V31">
        <v>7.8296146044624745E-2</v>
      </c>
      <c r="W31">
        <v>5.3279242731575388E-2</v>
      </c>
      <c r="X31">
        <v>4.7973856209150324E-2</v>
      </c>
      <c r="Y31">
        <v>22</v>
      </c>
    </row>
    <row r="32" spans="1:25" x14ac:dyDescent="0.25">
      <c r="A32">
        <v>42</v>
      </c>
      <c r="B32" t="s">
        <v>4</v>
      </c>
      <c r="C32">
        <v>6.7530959752321984E-2</v>
      </c>
      <c r="D32">
        <v>8.4967320261437912E-2</v>
      </c>
      <c r="E32">
        <v>0.24266191325014855</v>
      </c>
      <c r="F32">
        <v>9.5306001188354125E-2</v>
      </c>
      <c r="G32">
        <v>6.0568730109844988E-2</v>
      </c>
      <c r="H32">
        <v>3.8569918985558296E-2</v>
      </c>
      <c r="I32">
        <v>3.7667698658410735E-2</v>
      </c>
      <c r="J32">
        <v>4.8094215930846437E-2</v>
      </c>
      <c r="K32">
        <v>7.3499702911467624E-2</v>
      </c>
      <c r="L32">
        <v>5.3758169934640526E-2</v>
      </c>
      <c r="M32">
        <v>0.1254341736694678</v>
      </c>
      <c r="N32">
        <v>3.40113184288676E-2</v>
      </c>
      <c r="O32">
        <v>3.2295271049596307E-2</v>
      </c>
      <c r="P32">
        <v>3.645998940116587E-2</v>
      </c>
      <c r="Q32">
        <v>3.0362448009506833E-2</v>
      </c>
      <c r="R32">
        <v>1.9550510262584565E-2</v>
      </c>
      <c r="S32">
        <v>3.3893557422969185E-2</v>
      </c>
      <c r="T32">
        <v>2.7332144979203804E-2</v>
      </c>
      <c r="U32">
        <v>4.6809475235180781E-2</v>
      </c>
      <c r="V32">
        <v>6.5377532228360957E-2</v>
      </c>
      <c r="W32">
        <v>6.0341555977229601E-2</v>
      </c>
      <c r="X32">
        <v>7.7030812324929976E-2</v>
      </c>
      <c r="Y32">
        <v>22</v>
      </c>
    </row>
    <row r="33" spans="1:25" x14ac:dyDescent="0.25">
      <c r="A33">
        <v>43</v>
      </c>
      <c r="B33" t="s">
        <v>2</v>
      </c>
      <c r="C33">
        <v>9.0909090909090912E-2</v>
      </c>
      <c r="D33">
        <v>4.1275030649775238E-2</v>
      </c>
      <c r="E33">
        <v>4.9763893933890302E-2</v>
      </c>
      <c r="F33">
        <v>4.6477850399419027E-2</v>
      </c>
      <c r="G33">
        <v>3.8657913931436909E-2</v>
      </c>
      <c r="H33">
        <v>2.3109243697478993E-2</v>
      </c>
      <c r="I33">
        <v>2.4859943977591035E-2</v>
      </c>
      <c r="J33">
        <v>1.9607843137254902E-2</v>
      </c>
      <c r="K33">
        <v>2.3817863397548163E-2</v>
      </c>
      <c r="L33">
        <v>5.4621848739495799E-2</v>
      </c>
      <c r="M33">
        <v>2.9061624649859945E-2</v>
      </c>
      <c r="N33">
        <v>2.9432375613174491E-2</v>
      </c>
      <c r="O33">
        <v>1.5756302521008403E-2</v>
      </c>
      <c r="P33">
        <v>2.2058823529411766E-2</v>
      </c>
      <c r="Q33">
        <v>2.661064425770308E-2</v>
      </c>
      <c r="R33">
        <v>2.4859943977591035E-2</v>
      </c>
      <c r="S33">
        <v>2.1358543417366947E-2</v>
      </c>
      <c r="T33">
        <v>1.2605042016806723E-2</v>
      </c>
      <c r="U33">
        <v>2.3378582202111614E-2</v>
      </c>
      <c r="V33">
        <v>2.661064425770308E-2</v>
      </c>
      <c r="W33">
        <v>2.9411764705882353E-2</v>
      </c>
      <c r="X33">
        <v>3.4690799396681751E-2</v>
      </c>
      <c r="Y33">
        <v>22</v>
      </c>
    </row>
    <row r="34" spans="1:25" x14ac:dyDescent="0.25">
      <c r="A34">
        <v>44</v>
      </c>
      <c r="B34" t="s">
        <v>29</v>
      </c>
      <c r="C34">
        <v>6.0784313725490195E-2</v>
      </c>
      <c r="D34">
        <v>0.20350262697022767</v>
      </c>
      <c r="E34">
        <v>0.24194677871148459</v>
      </c>
      <c r="F34">
        <v>0.14005602240896359</v>
      </c>
      <c r="G34">
        <v>3.6470588235294116E-2</v>
      </c>
      <c r="H34">
        <v>4.4117647058823532E-2</v>
      </c>
      <c r="I34">
        <v>3.4313725490196081E-2</v>
      </c>
      <c r="J34">
        <v>2.2408963585434174E-2</v>
      </c>
      <c r="K34">
        <v>3.1523642732049037E-2</v>
      </c>
      <c r="L34">
        <v>9.3137254901960786E-2</v>
      </c>
      <c r="M34">
        <v>3.711484593837535E-2</v>
      </c>
      <c r="N34">
        <v>2.3109243697478993E-2</v>
      </c>
      <c r="O34">
        <v>2.9061624649859945E-2</v>
      </c>
      <c r="P34">
        <v>2.4159663865546219E-2</v>
      </c>
      <c r="Q34">
        <v>1.9607843137254902E-2</v>
      </c>
      <c r="R34">
        <v>4.0616246498599441E-2</v>
      </c>
      <c r="S34">
        <v>1.365546218487395E-2</v>
      </c>
      <c r="T34">
        <v>3.1862745098039214E-2</v>
      </c>
      <c r="U34">
        <v>3.711484593837535E-2</v>
      </c>
      <c r="V34">
        <v>3.1512605042016806E-2</v>
      </c>
      <c r="W34">
        <v>4.2016806722689079E-2</v>
      </c>
      <c r="X34">
        <v>6.5126050420168072E-2</v>
      </c>
      <c r="Y34">
        <v>22</v>
      </c>
    </row>
    <row r="35" spans="1:25" x14ac:dyDescent="0.25">
      <c r="A35">
        <v>47</v>
      </c>
      <c r="B35" t="s">
        <v>3</v>
      </c>
      <c r="C35">
        <v>4.40251572327044E-2</v>
      </c>
      <c r="D35">
        <v>2.2301516503122211E-2</v>
      </c>
      <c r="E35">
        <v>4.3762781186094071E-2</v>
      </c>
      <c r="F35">
        <v>2.5777414075286414E-2</v>
      </c>
      <c r="G35">
        <v>2.7027027027027029E-2</v>
      </c>
      <c r="H35">
        <v>2.2058823529411766E-2</v>
      </c>
      <c r="I35">
        <v>3.3905228758169932E-2</v>
      </c>
      <c r="J35">
        <v>1.8790849673202614E-2</v>
      </c>
      <c r="K35">
        <v>3.8398692810457519E-2</v>
      </c>
      <c r="L35">
        <v>7.3937908496732027E-2</v>
      </c>
      <c r="M35">
        <v>3.7990196078431369E-2</v>
      </c>
      <c r="N35">
        <v>5.6781045751633986E-2</v>
      </c>
      <c r="O35">
        <v>3.3905228758169932E-2</v>
      </c>
      <c r="P35">
        <v>2.661064425770308E-2</v>
      </c>
      <c r="Q35">
        <v>4.5868347338935571E-2</v>
      </c>
      <c r="R35">
        <v>2.661064425770308E-2</v>
      </c>
      <c r="S35">
        <v>2.6260504201680673E-2</v>
      </c>
      <c r="T35">
        <v>1.7156862745098041E-2</v>
      </c>
      <c r="U35">
        <v>1.5082956259426848E-2</v>
      </c>
      <c r="V35">
        <v>2.661064425770308E-2</v>
      </c>
      <c r="W35">
        <v>2.3001508295625944E-2</v>
      </c>
      <c r="X35">
        <v>3.4690799396681751E-2</v>
      </c>
      <c r="Y35">
        <v>22</v>
      </c>
    </row>
    <row r="36" spans="1:25" x14ac:dyDescent="0.25">
      <c r="A36">
        <v>48</v>
      </c>
      <c r="B36" t="s">
        <v>17</v>
      </c>
      <c r="C36">
        <v>5.7086614173228349E-2</v>
      </c>
      <c r="D36">
        <v>3.7661050545094152E-2</v>
      </c>
      <c r="E36">
        <v>8.634111818825195E-2</v>
      </c>
      <c r="F36">
        <v>2.928615009151922E-2</v>
      </c>
      <c r="G36">
        <v>6.8137254901960778E-2</v>
      </c>
      <c r="H36">
        <v>6.0661764705882353E-2</v>
      </c>
      <c r="I36">
        <v>1.7165277096615989E-2</v>
      </c>
      <c r="J36">
        <v>2.0618556701030927E-2</v>
      </c>
      <c r="K36">
        <v>1.9117647058823531E-2</v>
      </c>
      <c r="L36">
        <v>2.3529411764705882E-2</v>
      </c>
      <c r="M36">
        <v>5.9803921568627454E-2</v>
      </c>
      <c r="N36">
        <v>2.9901960784313727E-2</v>
      </c>
      <c r="O36">
        <v>6.2745098039215685E-2</v>
      </c>
      <c r="P36">
        <v>2.6470588235294117E-2</v>
      </c>
      <c r="Q36">
        <v>3.3823529411764704E-2</v>
      </c>
      <c r="R36">
        <v>2.1515015688032272E-2</v>
      </c>
      <c r="S36">
        <v>3.5204991087344026E-2</v>
      </c>
      <c r="T36">
        <v>1.9607843137254902E-2</v>
      </c>
      <c r="U36">
        <v>0.19518716577540107</v>
      </c>
      <c r="V36">
        <v>6.9518716577540107E-2</v>
      </c>
      <c r="W36">
        <v>5.8823529411764705E-2</v>
      </c>
      <c r="X36">
        <v>0.10988562091503268</v>
      </c>
      <c r="Y36">
        <v>22</v>
      </c>
    </row>
    <row r="37" spans="1:25" x14ac:dyDescent="0.25">
      <c r="A37">
        <v>2</v>
      </c>
      <c r="B37" t="s">
        <v>5</v>
      </c>
      <c r="C37">
        <v>7.3081924577373211E-2</v>
      </c>
      <c r="D37">
        <v>0.30686274509803924</v>
      </c>
      <c r="E37">
        <v>0.35947712418300654</v>
      </c>
      <c r="F37">
        <v>0.11742919389978214</v>
      </c>
      <c r="G37">
        <v>5.7364341085271317E-2</v>
      </c>
      <c r="H37">
        <v>4.971988795518207E-2</v>
      </c>
      <c r="I37">
        <v>4.63519313304721E-2</v>
      </c>
      <c r="J37">
        <v>1.2801575578532743E-2</v>
      </c>
      <c r="K37">
        <v>5.0005447216472383E-2</v>
      </c>
      <c r="L37">
        <v>2.932515337423313E-2</v>
      </c>
      <c r="M37">
        <v>3.1495098039215685E-2</v>
      </c>
      <c r="N37">
        <v>4.1421568627450979E-2</v>
      </c>
      <c r="O37">
        <v>2.9988465974625143E-2</v>
      </c>
      <c r="P37">
        <v>3.2352941176470591E-2</v>
      </c>
      <c r="Q37">
        <v>3.5185185185185187E-2</v>
      </c>
      <c r="R37">
        <v>2.3965141612200435E-2</v>
      </c>
      <c r="S37">
        <v>3.9542483660130717E-2</v>
      </c>
      <c r="T37">
        <v>2.1677559912854031E-2</v>
      </c>
      <c r="U37">
        <v>3.7581699346405227E-2</v>
      </c>
      <c r="V37">
        <v>3.5947712418300651E-2</v>
      </c>
      <c r="W37">
        <v>5.5555555555555552E-2</v>
      </c>
      <c r="X37" t="s">
        <v>96</v>
      </c>
      <c r="Y37">
        <v>21</v>
      </c>
    </row>
    <row r="38" spans="1:25" x14ac:dyDescent="0.25">
      <c r="A38">
        <v>12</v>
      </c>
      <c r="B38" t="s">
        <v>34</v>
      </c>
      <c r="C38">
        <v>4.3273013375295044E-2</v>
      </c>
      <c r="D38">
        <v>0.14115586690017512</v>
      </c>
      <c r="E38">
        <v>7.3931324456902592E-2</v>
      </c>
      <c r="F38">
        <v>0.32492997198879553</v>
      </c>
      <c r="G38">
        <v>8.8235294117647065E-2</v>
      </c>
      <c r="H38">
        <v>4.2402826855123678E-2</v>
      </c>
      <c r="I38">
        <v>3.2654494382022475E-2</v>
      </c>
      <c r="J38">
        <v>3.3054849255357795E-2</v>
      </c>
      <c r="K38">
        <v>2.3591087811271297E-2</v>
      </c>
      <c r="L38">
        <v>2.0915032679738561E-2</v>
      </c>
      <c r="M38">
        <v>2.2884126407555393E-2</v>
      </c>
      <c r="N38">
        <v>2.6870007262164125E-2</v>
      </c>
      <c r="O38">
        <v>2.5210084033613446E-2</v>
      </c>
      <c r="P38">
        <v>4.8656499636891795E-2</v>
      </c>
      <c r="Q38">
        <v>2.5417574437182282E-2</v>
      </c>
      <c r="R38" t="s">
        <v>96</v>
      </c>
      <c r="S38">
        <v>8.2956259426847662E-3</v>
      </c>
      <c r="T38">
        <v>2.8685548293391431E-2</v>
      </c>
      <c r="U38">
        <v>6.3536953242835592E-2</v>
      </c>
      <c r="V38">
        <v>3.5221496005809733E-2</v>
      </c>
      <c r="W38">
        <v>2.8011204481792718E-2</v>
      </c>
      <c r="X38">
        <v>3.816526610644258E-2</v>
      </c>
      <c r="Y38">
        <v>21</v>
      </c>
    </row>
    <row r="39" spans="1:25" x14ac:dyDescent="0.25">
      <c r="A39">
        <v>14</v>
      </c>
      <c r="B39" t="s">
        <v>64</v>
      </c>
      <c r="C39" t="s">
        <v>96</v>
      </c>
      <c r="D39">
        <v>3.5739313244569026E-2</v>
      </c>
      <c r="E39">
        <v>3.888888888888889E-2</v>
      </c>
      <c r="F39">
        <v>4.380516508662962E-2</v>
      </c>
      <c r="G39">
        <v>4.1510050661872855E-2</v>
      </c>
      <c r="H39">
        <v>2.1733368672144183E-2</v>
      </c>
      <c r="I39">
        <v>6.636500754147813E-2</v>
      </c>
      <c r="J39">
        <v>2.456140350877193E-2</v>
      </c>
      <c r="K39">
        <v>7.0135746606334842E-2</v>
      </c>
      <c r="L39">
        <v>2.3238925199709513E-2</v>
      </c>
      <c r="M39">
        <v>3.1862745098039214E-2</v>
      </c>
      <c r="N39">
        <v>1.7857142857142856E-2</v>
      </c>
      <c r="O39">
        <v>2.4836601307189541E-2</v>
      </c>
      <c r="P39">
        <v>2.0261437908496733E-2</v>
      </c>
      <c r="Q39">
        <v>1.895424836601307E-2</v>
      </c>
      <c r="R39">
        <v>1.3273001508295626E-2</v>
      </c>
      <c r="S39">
        <v>1.297134238310709E-2</v>
      </c>
      <c r="T39">
        <v>2.9663147310206132E-2</v>
      </c>
      <c r="U39">
        <v>3.1699346405228757E-2</v>
      </c>
      <c r="V39">
        <v>2.2875816993464051E-2</v>
      </c>
      <c r="W39">
        <v>4.2199488491048591E-2</v>
      </c>
      <c r="X39">
        <v>4.0920716112531973E-2</v>
      </c>
      <c r="Y39">
        <v>21</v>
      </c>
    </row>
    <row r="40" spans="1:25" x14ac:dyDescent="0.25">
      <c r="A40">
        <v>16</v>
      </c>
      <c r="B40" t="s">
        <v>35</v>
      </c>
      <c r="C40">
        <v>6.2149532710280377E-2</v>
      </c>
      <c r="D40">
        <v>7.3419442556084291E-2</v>
      </c>
      <c r="E40">
        <v>9.4658553076402974E-2</v>
      </c>
      <c r="F40">
        <v>0.14515582655826559</v>
      </c>
      <c r="G40">
        <v>8.7951610266470498E-2</v>
      </c>
      <c r="H40">
        <v>2.7884615384615386E-2</v>
      </c>
      <c r="I40">
        <v>2.8949950932286556E-2</v>
      </c>
      <c r="J40">
        <v>5.0798537617856458E-2</v>
      </c>
      <c r="K40">
        <v>2.760372565622354E-2</v>
      </c>
      <c r="L40">
        <v>1.7917511832319134E-2</v>
      </c>
      <c r="M40">
        <v>1.9607843137254902E-2</v>
      </c>
      <c r="N40">
        <v>3.776325344952796E-2</v>
      </c>
      <c r="O40">
        <v>1.8907563025210083E-2</v>
      </c>
      <c r="P40">
        <v>1.7917511832319134E-2</v>
      </c>
      <c r="Q40">
        <v>3.6855482933914309E-2</v>
      </c>
      <c r="R40">
        <v>2.7777777777777776E-2</v>
      </c>
      <c r="S40">
        <v>1.888162672476398E-2</v>
      </c>
      <c r="T40">
        <v>2.4777183600713012E-2</v>
      </c>
      <c r="U40" t="s">
        <v>96</v>
      </c>
      <c r="V40">
        <v>1.579520697167756E-2</v>
      </c>
      <c r="W40">
        <v>2.7310924369747899E-2</v>
      </c>
      <c r="X40">
        <v>2.0833333333333332E-2</v>
      </c>
      <c r="Y40">
        <v>21</v>
      </c>
    </row>
    <row r="41" spans="1:25" x14ac:dyDescent="0.25">
      <c r="A41">
        <v>17</v>
      </c>
      <c r="B41" t="s">
        <v>69</v>
      </c>
      <c r="C41" t="s">
        <v>96</v>
      </c>
      <c r="D41">
        <v>0.25163398692810457</v>
      </c>
      <c r="E41">
        <v>6.0924369747899158E-2</v>
      </c>
      <c r="F41">
        <v>4.2046250875963559E-2</v>
      </c>
      <c r="G41">
        <v>0.16911764705882354</v>
      </c>
      <c r="H41">
        <v>2.5054466230936819E-2</v>
      </c>
      <c r="I41">
        <v>3.3274956217162872E-2</v>
      </c>
      <c r="J41">
        <v>1.9607843137254902E-2</v>
      </c>
      <c r="K41">
        <v>2.3109243697478993E-2</v>
      </c>
      <c r="L41">
        <v>3.1862745098039214E-2</v>
      </c>
      <c r="M41">
        <v>6.4798598949211902E-2</v>
      </c>
      <c r="N41">
        <v>3.3613445378151259E-2</v>
      </c>
      <c r="O41">
        <v>1.2605042016806723E-2</v>
      </c>
      <c r="P41">
        <v>3.0112044817927171E-2</v>
      </c>
      <c r="Q41">
        <v>1.9607843137254902E-2</v>
      </c>
      <c r="R41">
        <v>3.0112044817927171E-2</v>
      </c>
      <c r="S41">
        <v>3.2563025210084036E-2</v>
      </c>
      <c r="T41">
        <v>2.661064425770308E-2</v>
      </c>
      <c r="U41">
        <v>1.9607843137254902E-2</v>
      </c>
      <c r="V41">
        <v>3.711484593837535E-2</v>
      </c>
      <c r="W41">
        <v>2.3109243697478993E-2</v>
      </c>
      <c r="X41">
        <v>0.1092436974789916</v>
      </c>
      <c r="Y41">
        <v>21</v>
      </c>
    </row>
    <row r="42" spans="1:25" x14ac:dyDescent="0.25">
      <c r="A42">
        <v>19</v>
      </c>
      <c r="B42" t="s">
        <v>65</v>
      </c>
      <c r="C42" t="s">
        <v>96</v>
      </c>
      <c r="D42">
        <v>2.5626662932362414E-2</v>
      </c>
      <c r="E42">
        <v>3.287671232876712E-2</v>
      </c>
      <c r="F42">
        <v>2.9961553758451543E-2</v>
      </c>
      <c r="G42">
        <v>4.4014317910645633E-2</v>
      </c>
      <c r="H42">
        <v>3.3818058843422386E-2</v>
      </c>
      <c r="I42">
        <v>2.2795020164825531E-2</v>
      </c>
      <c r="J42">
        <v>3.1337535014005602E-2</v>
      </c>
      <c r="K42">
        <v>3.4851138353765326E-2</v>
      </c>
      <c r="L42">
        <v>3.9922955699527231E-2</v>
      </c>
      <c r="M42">
        <v>2.8361344537815126E-2</v>
      </c>
      <c r="N42">
        <v>5.1654701453335665E-2</v>
      </c>
      <c r="O42">
        <v>1.9607843137254902E-2</v>
      </c>
      <c r="P42">
        <v>1.9607843137254902E-2</v>
      </c>
      <c r="Q42">
        <v>3.2679738562091504E-3</v>
      </c>
      <c r="R42">
        <v>1.8790849673202614E-2</v>
      </c>
      <c r="S42">
        <v>2.9411764705882353E-2</v>
      </c>
      <c r="T42">
        <v>3.2679738562091505E-2</v>
      </c>
      <c r="U42">
        <v>7.3529411764705881E-3</v>
      </c>
      <c r="V42">
        <v>1.6106442577030811E-2</v>
      </c>
      <c r="W42">
        <v>3.3936651583710405E-2</v>
      </c>
      <c r="X42">
        <v>3.6199095022624438E-2</v>
      </c>
      <c r="Y42">
        <v>21</v>
      </c>
    </row>
    <row r="43" spans="1:25" x14ac:dyDescent="0.25">
      <c r="A43">
        <v>20</v>
      </c>
      <c r="B43" t="s">
        <v>23</v>
      </c>
      <c r="C43">
        <v>2.8186274509803922E-2</v>
      </c>
      <c r="D43">
        <v>2.4524831391784182E-2</v>
      </c>
      <c r="E43">
        <v>3.7037037037037035E-2</v>
      </c>
      <c r="F43">
        <v>2.3965141612200435E-2</v>
      </c>
      <c r="G43">
        <v>4.9019607843137254E-2</v>
      </c>
      <c r="H43">
        <v>2.2894521668029435E-2</v>
      </c>
      <c r="I43">
        <v>0</v>
      </c>
      <c r="J43">
        <v>2.3965141612200435E-2</v>
      </c>
      <c r="K43">
        <v>1.3646288209606987E-2</v>
      </c>
      <c r="L43">
        <v>3.2212885154061621E-2</v>
      </c>
      <c r="M43">
        <v>2.7233115468409588E-2</v>
      </c>
      <c r="N43">
        <v>2.4509803921568627E-2</v>
      </c>
      <c r="O43">
        <v>2.6688453159041396E-2</v>
      </c>
      <c r="P43">
        <v>1.4161220043572984E-2</v>
      </c>
      <c r="Q43">
        <v>5.8823529411764705E-2</v>
      </c>
      <c r="R43">
        <v>2.3965141612200435E-2</v>
      </c>
      <c r="S43">
        <v>4.3028322440087148E-2</v>
      </c>
      <c r="T43">
        <v>2.5599128540305011E-2</v>
      </c>
      <c r="U43">
        <v>5.0108932461873638E-2</v>
      </c>
      <c r="V43" t="s">
        <v>96</v>
      </c>
      <c r="W43">
        <v>9.2879256965944269E-3</v>
      </c>
      <c r="X43">
        <v>5.8823529411764705E-2</v>
      </c>
      <c r="Y43">
        <v>21</v>
      </c>
    </row>
    <row r="44" spans="1:25" x14ac:dyDescent="0.25">
      <c r="A44">
        <v>46</v>
      </c>
      <c r="B44" t="s">
        <v>67</v>
      </c>
      <c r="C44" t="s">
        <v>96</v>
      </c>
      <c r="D44">
        <v>5.2881355932203389E-2</v>
      </c>
      <c r="E44">
        <v>5.6189640035118525E-2</v>
      </c>
      <c r="F44">
        <v>1.555082664920609E-2</v>
      </c>
      <c r="G44">
        <v>3.5130718954248366E-2</v>
      </c>
      <c r="H44">
        <v>1.1700053182059918E-2</v>
      </c>
      <c r="I44">
        <v>2.1358543417366947E-2</v>
      </c>
      <c r="J44">
        <v>1.7857142857142856E-2</v>
      </c>
      <c r="K44">
        <v>4.7452285063911748E-2</v>
      </c>
      <c r="L44">
        <v>6.9032144739153339E-2</v>
      </c>
      <c r="M44">
        <v>3.776325344952796E-2</v>
      </c>
      <c r="N44">
        <v>1.8092394168276831E-2</v>
      </c>
      <c r="O44">
        <v>7.1895424836601302E-2</v>
      </c>
      <c r="P44">
        <v>3.8725490196078433E-2</v>
      </c>
      <c r="Q44">
        <v>1.7973856209150325E-2</v>
      </c>
      <c r="R44">
        <v>1.4177978883861237E-2</v>
      </c>
      <c r="S44">
        <v>1.4328808446455505E-2</v>
      </c>
      <c r="T44">
        <v>2.0814479638009049E-2</v>
      </c>
      <c r="U44">
        <v>2.3529411764705882E-2</v>
      </c>
      <c r="V44">
        <v>1.680672268907563E-2</v>
      </c>
      <c r="W44">
        <v>6.8627450980392163E-2</v>
      </c>
      <c r="X44">
        <v>4.7314578005115092E-2</v>
      </c>
      <c r="Y44">
        <v>21</v>
      </c>
    </row>
    <row r="45" spans="1:25" x14ac:dyDescent="0.25">
      <c r="A45">
        <v>37</v>
      </c>
      <c r="B45" t="s">
        <v>66</v>
      </c>
      <c r="C45" t="s">
        <v>96</v>
      </c>
      <c r="D45" t="s">
        <v>96</v>
      </c>
      <c r="E45" t="s">
        <v>96</v>
      </c>
      <c r="F45">
        <v>2.8599444353652557E-2</v>
      </c>
      <c r="G45">
        <v>0.13398692810457516</v>
      </c>
      <c r="H45">
        <v>4.4125372088951148E-2</v>
      </c>
      <c r="I45">
        <v>4.4133099824868655E-2</v>
      </c>
      <c r="J45">
        <v>4.3249868674487831E-2</v>
      </c>
      <c r="K45">
        <v>1.8907563025210083E-2</v>
      </c>
      <c r="L45">
        <v>1.9244734931009439E-2</v>
      </c>
      <c r="M45">
        <v>6.2909090909090915E-2</v>
      </c>
      <c r="N45">
        <v>2.4702998302847445E-2</v>
      </c>
      <c r="O45">
        <v>1.699346405228758E-2</v>
      </c>
      <c r="P45">
        <v>2.0588235294117647E-2</v>
      </c>
      <c r="Q45">
        <v>1.5686274509803921E-2</v>
      </c>
      <c r="R45">
        <v>1.4177978883861237E-2</v>
      </c>
      <c r="S45">
        <v>1.5987933634992457E-2</v>
      </c>
      <c r="T45">
        <v>1.3876319758672699E-2</v>
      </c>
      <c r="U45">
        <v>2.7777777777777776E-2</v>
      </c>
      <c r="V45">
        <v>2.2829131652661063E-2</v>
      </c>
      <c r="W45">
        <v>3.6231884057971016E-2</v>
      </c>
      <c r="X45">
        <v>3.0264279624893437E-2</v>
      </c>
      <c r="Y45">
        <v>19</v>
      </c>
    </row>
    <row r="46" spans="1:25" x14ac:dyDescent="0.25">
      <c r="A46">
        <v>45</v>
      </c>
      <c r="B46" t="s">
        <v>22</v>
      </c>
      <c r="C46">
        <v>2.4524831391784182E-2</v>
      </c>
      <c r="D46">
        <v>2.3312883435582823E-2</v>
      </c>
      <c r="E46">
        <v>2.8914348063284235E-2</v>
      </c>
      <c r="F46">
        <v>2.3965141612200435E-2</v>
      </c>
      <c r="G46">
        <v>4.2279411764705885E-2</v>
      </c>
      <c r="H46">
        <v>1.9607843137254902E-2</v>
      </c>
      <c r="I46">
        <v>1.3093289689034371E-2</v>
      </c>
      <c r="J46">
        <v>2.2875816993464051E-2</v>
      </c>
      <c r="K46">
        <v>3.8167938931297708E-3</v>
      </c>
      <c r="L46">
        <v>3.5038542396636299E-2</v>
      </c>
      <c r="M46">
        <v>3.2152588555858314E-2</v>
      </c>
      <c r="N46">
        <v>2.4509803921568627E-2</v>
      </c>
      <c r="O46">
        <v>4.6296296296296294E-2</v>
      </c>
      <c r="P46" t="s">
        <v>96</v>
      </c>
      <c r="Q46">
        <v>2.4509803921568627E-2</v>
      </c>
      <c r="R46">
        <v>1.3071895424836602E-2</v>
      </c>
      <c r="S46">
        <v>3.3769063180827889E-2</v>
      </c>
      <c r="T46">
        <v>6.0457516339869281E-2</v>
      </c>
      <c r="U46">
        <v>6.3180827886710242E-2</v>
      </c>
      <c r="V46" t="s">
        <v>96</v>
      </c>
      <c r="W46" t="s">
        <v>96</v>
      </c>
      <c r="X46" t="s">
        <v>96</v>
      </c>
      <c r="Y46">
        <v>18</v>
      </c>
    </row>
    <row r="47" spans="1:25" x14ac:dyDescent="0.25">
      <c r="A47">
        <v>10</v>
      </c>
      <c r="B47" t="s">
        <v>71</v>
      </c>
      <c r="C47">
        <v>6.6732090284592732E-2</v>
      </c>
      <c r="D47">
        <v>5.4098360655737705E-2</v>
      </c>
      <c r="E47">
        <v>4.9918166939443537E-2</v>
      </c>
      <c r="F47">
        <v>0.10220768601798855</v>
      </c>
      <c r="G47">
        <v>3.6274509803921572E-2</v>
      </c>
      <c r="H47">
        <v>3.0603060306030602E-2</v>
      </c>
      <c r="I47">
        <v>4.2076991942703673E-2</v>
      </c>
      <c r="J47">
        <v>3.6203522504892366E-2</v>
      </c>
      <c r="K47">
        <v>5.0938337801608578E-2</v>
      </c>
      <c r="L47">
        <v>3.2976827094474151E-2</v>
      </c>
      <c r="M47" t="s">
        <v>96</v>
      </c>
      <c r="N47" t="s">
        <v>96</v>
      </c>
      <c r="O47" t="s">
        <v>96</v>
      </c>
      <c r="P47" t="s">
        <v>96</v>
      </c>
      <c r="Q47" t="s">
        <v>96</v>
      </c>
      <c r="R47" t="s">
        <v>96</v>
      </c>
      <c r="S47" t="s">
        <v>96</v>
      </c>
      <c r="T47" t="s">
        <v>96</v>
      </c>
      <c r="U47">
        <v>6.0457516339869281E-2</v>
      </c>
      <c r="V47">
        <v>4.2483660130718956E-2</v>
      </c>
      <c r="W47">
        <v>6.699346405228758E-2</v>
      </c>
      <c r="X47" t="s">
        <v>96</v>
      </c>
      <c r="Y47">
        <v>13</v>
      </c>
    </row>
    <row r="48" spans="1:25" x14ac:dyDescent="0.25">
      <c r="A48">
        <v>11</v>
      </c>
      <c r="B48" t="s">
        <v>68</v>
      </c>
      <c r="C48" t="s">
        <v>96</v>
      </c>
      <c r="D48" t="s">
        <v>96</v>
      </c>
      <c r="E48" t="s">
        <v>96</v>
      </c>
      <c r="F48" t="s">
        <v>96</v>
      </c>
      <c r="G48" t="s">
        <v>96</v>
      </c>
      <c r="H48" t="s">
        <v>96</v>
      </c>
      <c r="I48" t="s">
        <v>96</v>
      </c>
      <c r="J48" t="s">
        <v>96</v>
      </c>
      <c r="K48">
        <v>2.2457067371202115E-2</v>
      </c>
      <c r="L48">
        <v>2.9411764705882353E-2</v>
      </c>
      <c r="M48">
        <v>3.5340314136125657E-2</v>
      </c>
      <c r="N48">
        <v>2.8086218158066622E-2</v>
      </c>
      <c r="O48">
        <v>8.2352941176470587E-2</v>
      </c>
      <c r="P48">
        <v>2.2222222222222223E-2</v>
      </c>
      <c r="Q48">
        <v>2.7450980392156862E-2</v>
      </c>
      <c r="R48">
        <v>3.0065359477124184E-2</v>
      </c>
      <c r="S48">
        <v>3.2679738562091505E-2</v>
      </c>
      <c r="T48">
        <v>2.6143790849673203E-2</v>
      </c>
      <c r="U48">
        <v>4.3790849673202611E-2</v>
      </c>
      <c r="V48">
        <v>3.6601307189542485E-2</v>
      </c>
      <c r="W48">
        <v>1.9607843137254902E-2</v>
      </c>
      <c r="X48" t="s">
        <v>96</v>
      </c>
      <c r="Y48">
        <v>13</v>
      </c>
    </row>
    <row r="49" spans="1:25" x14ac:dyDescent="0.25">
      <c r="A49">
        <v>3</v>
      </c>
      <c r="B49" t="s">
        <v>70</v>
      </c>
      <c r="C49" t="s">
        <v>96</v>
      </c>
      <c r="D49" t="s">
        <v>96</v>
      </c>
      <c r="E49" t="s">
        <v>96</v>
      </c>
      <c r="F49" t="s">
        <v>96</v>
      </c>
      <c r="G49" t="s">
        <v>96</v>
      </c>
      <c r="H49" t="s">
        <v>96</v>
      </c>
      <c r="I49" t="s">
        <v>96</v>
      </c>
      <c r="J49" t="s">
        <v>96</v>
      </c>
      <c r="K49" t="s">
        <v>96</v>
      </c>
      <c r="L49" t="s">
        <v>96</v>
      </c>
      <c r="M49">
        <v>0.17335115864527628</v>
      </c>
      <c r="N49">
        <v>3.7433155080213901E-2</v>
      </c>
      <c r="O49">
        <v>1.9257703081232494E-2</v>
      </c>
      <c r="P49">
        <v>3.3264033264033266E-2</v>
      </c>
      <c r="Q49">
        <v>2.3109243697478993E-2</v>
      </c>
      <c r="R49">
        <v>1.5837104072398189E-2</v>
      </c>
      <c r="S49">
        <v>2.2624434389140271E-2</v>
      </c>
      <c r="T49">
        <v>3.0501089324618737E-2</v>
      </c>
      <c r="U49">
        <v>2.9061624649859945E-2</v>
      </c>
      <c r="V49">
        <v>5.1120448179271707E-2</v>
      </c>
      <c r="W49">
        <v>3.9215686274509803E-2</v>
      </c>
      <c r="X49">
        <v>5.812324929971989E-2</v>
      </c>
      <c r="Y49">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cantidad inicial pollos</vt:lpstr>
      <vt:lpstr>cantidad pollos muertos</vt:lpstr>
      <vt:lpstr>Estadisticas Descriptivas</vt:lpstr>
      <vt:lpstr>porcentaje de mortalidad</vt:lpstr>
      <vt:lpstr>Intervalos de credibilidad</vt:lpstr>
      <vt:lpstr>Intervalos finales </vt:lpstr>
      <vt:lpstr>Grupos Porcentaje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2018-12-05T01:46:36Z</dcterms:modified>
</cp:coreProperties>
</file>