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3"/>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1" l="1"/>
  <c r="D54" i="1" l="1"/>
  <c r="E54" i="1"/>
  <c r="F54" i="1"/>
  <c r="G54" i="1"/>
  <c r="H54" i="1"/>
  <c r="I54" i="1"/>
  <c r="J54" i="1"/>
  <c r="K54" i="1"/>
  <c r="L54" i="1"/>
  <c r="M54" i="1"/>
  <c r="N54" i="1"/>
  <c r="O54" i="1"/>
  <c r="P54" i="1"/>
  <c r="Q54" i="1"/>
  <c r="R54" i="1"/>
  <c r="S54" i="1"/>
  <c r="T54" i="1"/>
  <c r="U54" i="1"/>
  <c r="V54" i="1"/>
  <c r="W54" i="1"/>
  <c r="X54" i="1"/>
  <c r="C54" i="1"/>
  <c r="D51" i="3"/>
  <c r="E51" i="3"/>
  <c r="F51" i="3"/>
  <c r="G51" i="3"/>
  <c r="H51" i="3"/>
  <c r="I51" i="3"/>
  <c r="J51" i="3"/>
  <c r="K51" i="3"/>
  <c r="L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5" i="1" s="1"/>
  <c r="I51" i="1"/>
  <c r="E50" i="1"/>
  <c r="E51" i="1"/>
  <c r="Y3" i="1"/>
  <c r="Z3" i="1"/>
  <c r="J51" i="1"/>
  <c r="J50" i="1"/>
  <c r="V50" i="1"/>
  <c r="V51" i="1"/>
  <c r="S50" i="1"/>
  <c r="S51" i="1"/>
  <c r="P50" i="1"/>
  <c r="P55" i="1" s="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5" i="1" l="1"/>
  <c r="E55" i="1"/>
  <c r="T55" i="1"/>
  <c r="T52" i="1" s="1"/>
  <c r="F55" i="1"/>
  <c r="F52" i="1" s="1"/>
  <c r="D55" i="1"/>
  <c r="L55" i="1"/>
  <c r="S55" i="1"/>
  <c r="S52" i="1" s="1"/>
  <c r="M55" i="1"/>
  <c r="M52" i="1" s="1"/>
  <c r="W55" i="1"/>
  <c r="W52" i="1" s="1"/>
  <c r="V55" i="1"/>
  <c r="V52" i="1" s="1"/>
  <c r="Q55" i="1"/>
  <c r="Q52" i="1" s="1"/>
  <c r="X55" i="1"/>
  <c r="X52" i="1" s="1"/>
  <c r="H55" i="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H52" i="1"/>
  <c r="AD2" i="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A40" i="1"/>
  <c r="AD46" i="1"/>
  <c r="AA46" i="1" s="1"/>
  <c r="AC46" i="1"/>
  <c r="L52" i="1"/>
  <c r="E52" i="1"/>
  <c r="AD9" i="1"/>
  <c r="AA9" i="1" s="1"/>
  <c r="AC9" i="1"/>
  <c r="AD39" i="1"/>
  <c r="AA39" i="1" s="1"/>
  <c r="AC39" i="1"/>
  <c r="AD4" i="1"/>
  <c r="AA4" i="1" s="1"/>
  <c r="AC4" i="1"/>
  <c r="AD19" i="1"/>
  <c r="AA19" i="1" s="1"/>
  <c r="AC19" i="1"/>
  <c r="K55" i="1"/>
  <c r="K52" i="1" s="1"/>
  <c r="U55" i="1"/>
  <c r="U52" i="1" s="1"/>
  <c r="N52" i="1"/>
  <c r="AD5" i="1"/>
  <c r="AA5" i="1" s="1"/>
  <c r="AC5" i="1"/>
  <c r="AD14" i="1"/>
  <c r="AA14" i="1" s="1"/>
  <c r="AC14" i="1"/>
  <c r="AD17" i="1"/>
  <c r="AA17" i="1" s="1"/>
  <c r="AC17" i="1"/>
  <c r="AD26" i="1"/>
  <c r="AA26" i="1" s="1"/>
  <c r="AC26" i="1"/>
  <c r="AD38" i="1"/>
  <c r="AA38" i="1" s="1"/>
  <c r="AC38" i="1"/>
  <c r="D52" i="1"/>
  <c r="P52" i="1"/>
  <c r="J55" i="1"/>
  <c r="J52" i="1" s="1"/>
  <c r="I52" i="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<sst xmlns="http://schemas.openxmlformats.org/spreadsheetml/2006/main" count="472" uniqueCount="99">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</sst>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formatCode="#,##0">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formatCode="#,##0">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formatCode="#,##0">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formatCode="#,##0">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formatCode="#,##0">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formatCode="#,##0">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formatCode="#,##0">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formatCode="#,##0">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formatCode="#,##0">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formatCode="#,##0">
                  <c:v>3060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formatCode="#,##0">
                  <c:v>9180</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formatCode="#,##0">
                  <c:v>5508</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formatCode="#,##0">
                  <c:v>11220</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formatCode="#,##0">
                  <c:v>5916</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formatCode="#,##0">
                  <c:v>2448</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formatCode="#,##0">
                  <c:v>1834</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formatCode="#,##0">
                  <c:v>5711</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formatCode="#,##0">
                  <c:v>1428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formatCode="#,##0">
                  <c:v>2856</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formatCode="#,##0">
                  <c:v>2241</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formatCode="#,##0">
                  <c:v>2754</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formatCode="#,##0">
                  <c:v>11015</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formatCode="#,##0">
                  <c:v>2448</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formatCode="#,##0">
                  <c:v>1734</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formatCode="#,##0">
                  <c:v>2856</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formatCode="#,##0">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formatCode="#,##0">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formatCode="#,##0">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formatCode="#,##0">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formatCode="#,##0">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formatCode="#,##0">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formatCode="#,##0">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formatCode="#,##0">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formatCode="#,##0">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formatCode="#,##0">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formatCode="#,##0">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formatCode="#,##0">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formatCode="#,##0">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formatCode="#,##0">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formatCode="#,##0">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formatCode="#,##0">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formatCode="#,##0">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formatCode="#,##0">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formatCode="#,##0">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formatCode="#,##0">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228</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457</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128</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361</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106</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78</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61</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228</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46</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47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97</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69</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448</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50</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94</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formatCode="#,##0">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0.19148936170212766</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9524</xdr:colOff>
      <xdr:row>51</xdr:row>
      <xdr:rowOff>185736</xdr:rowOff>
    </xdr:from>
    <xdr:to>
      <xdr:col>24</xdr:col>
      <xdr:colOff>1352549</xdr:colOff>
      <xdr:row>82</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54"/>
  <sheetViews>
    <sheetView topLeftCell="L1" zoomScaleNormal="100" workbookViewId="0">
      <selection activeCell="Y59" sqref="Y59"/>
    </sheetView>
  </sheetViews>
  <sheetFormatPr baseColWidth="10" defaultRowHeight="15" x14ac:dyDescent="0.25"/>
  <cols>
    <col min="1" max="1" width="4.42578125" bestFit="1" customWidth="1"/>
    <col min="2" max="2" width="39.285156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3" t="s">
        <v>85</v>
      </c>
    </row>
    <row r="2" spans="1:26" x14ac:dyDescent="0.25">
      <c r="A2" s="6">
        <v>1</v>
      </c>
      <c r="B2" s="6" t="s">
        <v>30</v>
      </c>
      <c r="C2" s="9">
        <v>2548</v>
      </c>
      <c r="D2" s="6">
        <v>2843</v>
      </c>
      <c r="E2" s="6">
        <v>2856</v>
      </c>
      <c r="F2" s="6">
        <v>2856</v>
      </c>
      <c r="G2" s="6">
        <v>2856</v>
      </c>
      <c r="H2" s="6">
        <v>2550</v>
      </c>
      <c r="I2" s="6">
        <v>3056</v>
      </c>
      <c r="J2" s="6">
        <v>2754</v>
      </c>
      <c r="K2" s="10">
        <v>3060</v>
      </c>
      <c r="L2" s="10">
        <v>3059</v>
      </c>
      <c r="M2" s="11">
        <v>2754</v>
      </c>
      <c r="N2" s="10">
        <v>2754</v>
      </c>
      <c r="O2" s="12">
        <v>2856</v>
      </c>
      <c r="P2" s="10">
        <v>2856</v>
      </c>
      <c r="Q2" s="10">
        <v>2856</v>
      </c>
      <c r="R2" s="12">
        <v>2754</v>
      </c>
      <c r="S2" s="10">
        <v>2754</v>
      </c>
      <c r="T2" s="13">
        <v>2754</v>
      </c>
      <c r="U2" s="6">
        <v>2856</v>
      </c>
      <c r="V2" s="6">
        <v>2856</v>
      </c>
      <c r="W2" s="6">
        <v>2856</v>
      </c>
      <c r="X2" s="6">
        <v>2856</v>
      </c>
      <c r="Y2" s="4">
        <f>SUM(C2:X2)</f>
        <v>62200</v>
      </c>
      <c r="Z2" s="4">
        <f t="shared" ref="Z2:Z49" si="0">AVERAGE(C2:X2)</f>
        <v>2827.2727272727275</v>
      </c>
    </row>
    <row r="3" spans="1:26" x14ac:dyDescent="0.25">
      <c r="A3" s="6">
        <v>2</v>
      </c>
      <c r="B3" s="6" t="s">
        <v>5</v>
      </c>
      <c r="C3" s="9">
        <v>7690</v>
      </c>
      <c r="D3" s="6">
        <v>9180</v>
      </c>
      <c r="E3" s="6">
        <v>9180</v>
      </c>
      <c r="F3" s="6">
        <v>9180</v>
      </c>
      <c r="G3" s="6">
        <v>9030</v>
      </c>
      <c r="H3" s="6">
        <v>7140</v>
      </c>
      <c r="I3" s="6">
        <v>8155</v>
      </c>
      <c r="J3" s="6">
        <v>8124</v>
      </c>
      <c r="K3" s="10">
        <v>9179</v>
      </c>
      <c r="L3" s="10">
        <v>8150</v>
      </c>
      <c r="M3" s="11">
        <v>8160</v>
      </c>
      <c r="N3" s="10">
        <v>8160</v>
      </c>
      <c r="O3" s="12">
        <v>8670</v>
      </c>
      <c r="P3" s="10">
        <v>9180</v>
      </c>
      <c r="Q3" s="10">
        <v>9180</v>
      </c>
      <c r="R3" s="12">
        <v>9180</v>
      </c>
      <c r="S3" s="10">
        <v>9180</v>
      </c>
      <c r="T3" s="13">
        <v>9180</v>
      </c>
      <c r="U3" s="6">
        <v>9180</v>
      </c>
      <c r="V3" s="6">
        <v>9180</v>
      </c>
      <c r="W3" s="6">
        <v>9180</v>
      </c>
      <c r="X3" s="6"/>
      <c r="Y3" s="4">
        <f t="shared" ref="Y3:Y49" si="1">SUM(C3:X3)</f>
        <v>183438</v>
      </c>
      <c r="Z3" s="4">
        <f t="shared" si="0"/>
        <v>8735.1428571428569</v>
      </c>
    </row>
    <row r="4" spans="1:26" x14ac:dyDescent="0.25">
      <c r="A4" s="6">
        <v>3</v>
      </c>
      <c r="B4" s="6" t="s">
        <v>70</v>
      </c>
      <c r="C4" s="9"/>
      <c r="D4" s="6"/>
      <c r="E4" s="6"/>
      <c r="F4" s="6"/>
      <c r="G4" s="6"/>
      <c r="H4" s="6"/>
      <c r="I4" s="6"/>
      <c r="J4" s="6"/>
      <c r="K4" s="14"/>
      <c r="L4" s="6"/>
      <c r="M4" s="11">
        <v>2244</v>
      </c>
      <c r="N4" s="10">
        <v>2244</v>
      </c>
      <c r="O4" s="12">
        <v>2856</v>
      </c>
      <c r="P4" s="10">
        <v>2886</v>
      </c>
      <c r="Q4" s="10">
        <v>2856</v>
      </c>
      <c r="R4" s="12">
        <v>2652</v>
      </c>
      <c r="S4" s="10">
        <v>2652</v>
      </c>
      <c r="T4" s="13">
        <v>2754</v>
      </c>
      <c r="U4" s="6">
        <v>2856</v>
      </c>
      <c r="V4" s="6">
        <v>2856</v>
      </c>
      <c r="W4" s="6">
        <v>2856</v>
      </c>
      <c r="X4" s="6">
        <v>2856</v>
      </c>
      <c r="Y4" s="4">
        <f t="shared" si="1"/>
        <v>32568</v>
      </c>
      <c r="Z4" s="4">
        <f t="shared" si="0"/>
        <v>2714</v>
      </c>
    </row>
    <row r="5" spans="1:26" x14ac:dyDescent="0.25">
      <c r="A5" s="6">
        <v>4</v>
      </c>
      <c r="B5" s="6" t="s">
        <v>16</v>
      </c>
      <c r="C5" s="9">
        <v>1525</v>
      </c>
      <c r="D5" s="6">
        <v>1530</v>
      </c>
      <c r="E5" s="6">
        <v>1627</v>
      </c>
      <c r="F5" s="6">
        <v>1631</v>
      </c>
      <c r="G5" s="6">
        <v>1632</v>
      </c>
      <c r="H5" s="6">
        <v>1632</v>
      </c>
      <c r="I5" s="6">
        <v>1631</v>
      </c>
      <c r="J5" s="6">
        <v>1627</v>
      </c>
      <c r="K5" s="10">
        <v>1632</v>
      </c>
      <c r="L5" s="10">
        <v>1628</v>
      </c>
      <c r="M5" s="11">
        <v>1618</v>
      </c>
      <c r="N5" s="10">
        <v>1633</v>
      </c>
      <c r="O5" s="12">
        <v>1632</v>
      </c>
      <c r="P5" s="10">
        <v>1632</v>
      </c>
      <c r="Q5" s="10">
        <v>1632</v>
      </c>
      <c r="R5" s="12">
        <v>1632</v>
      </c>
      <c r="S5" s="10">
        <v>1632</v>
      </c>
      <c r="T5" s="13">
        <v>1632</v>
      </c>
      <c r="U5" s="6">
        <v>1632</v>
      </c>
      <c r="V5" s="6">
        <v>1632</v>
      </c>
      <c r="W5" s="6">
        <v>1632</v>
      </c>
      <c r="X5" s="6">
        <v>1632</v>
      </c>
      <c r="Y5" s="4">
        <f t="shared" si="1"/>
        <v>35666</v>
      </c>
      <c r="Z5" s="4">
        <f t="shared" si="0"/>
        <v>1621.1818181818182</v>
      </c>
    </row>
    <row r="6" spans="1:26" x14ac:dyDescent="0.25">
      <c r="A6" s="6">
        <v>5</v>
      </c>
      <c r="B6" s="6" t="s">
        <v>25</v>
      </c>
      <c r="C6" s="9">
        <v>2652</v>
      </c>
      <c r="D6" s="6">
        <v>2853</v>
      </c>
      <c r="E6" s="6">
        <v>2856</v>
      </c>
      <c r="F6" s="6">
        <v>2856</v>
      </c>
      <c r="G6" s="6">
        <v>2448</v>
      </c>
      <c r="H6" s="6">
        <v>2855</v>
      </c>
      <c r="I6" s="6">
        <v>2856</v>
      </c>
      <c r="J6" s="6">
        <v>2856</v>
      </c>
      <c r="K6" s="10">
        <v>2856</v>
      </c>
      <c r="L6" s="10">
        <v>2448</v>
      </c>
      <c r="M6" s="11">
        <v>2856</v>
      </c>
      <c r="N6" s="10">
        <v>2856</v>
      </c>
      <c r="O6" s="12">
        <v>2856</v>
      </c>
      <c r="P6" s="10">
        <v>2856</v>
      </c>
      <c r="Q6" s="10">
        <v>2856</v>
      </c>
      <c r="R6" s="12">
        <v>2856</v>
      </c>
      <c r="S6" s="10">
        <v>2856</v>
      </c>
      <c r="T6" s="13">
        <v>2856</v>
      </c>
      <c r="U6" s="6">
        <v>2856</v>
      </c>
      <c r="V6" s="6">
        <v>2856</v>
      </c>
      <c r="W6" s="6">
        <v>2856</v>
      </c>
      <c r="X6" s="6">
        <v>3672</v>
      </c>
      <c r="Y6" s="4">
        <f t="shared" si="1"/>
        <v>62624</v>
      </c>
      <c r="Z6" s="4">
        <f t="shared" si="0"/>
        <v>2846.5454545454545</v>
      </c>
    </row>
    <row r="7" spans="1:26" x14ac:dyDescent="0.25">
      <c r="A7" s="6">
        <v>6</v>
      </c>
      <c r="B7" s="6" t="s">
        <v>12</v>
      </c>
      <c r="C7" s="9">
        <v>1224</v>
      </c>
      <c r="D7" s="6">
        <v>1223</v>
      </c>
      <c r="E7" s="6">
        <v>1326</v>
      </c>
      <c r="F7" s="6">
        <v>1312</v>
      </c>
      <c r="G7" s="6">
        <v>1223</v>
      </c>
      <c r="H7" s="6">
        <v>1122</v>
      </c>
      <c r="I7" s="6">
        <v>1122</v>
      </c>
      <c r="J7" s="6">
        <v>1220</v>
      </c>
      <c r="K7" s="10">
        <v>1224</v>
      </c>
      <c r="L7" s="10">
        <v>1224</v>
      </c>
      <c r="M7" s="11">
        <v>1222</v>
      </c>
      <c r="N7" s="10">
        <v>1224</v>
      </c>
      <c r="O7" s="12">
        <v>1224</v>
      </c>
      <c r="P7" s="10">
        <v>1224</v>
      </c>
      <c r="Q7" s="10">
        <v>1224</v>
      </c>
      <c r="R7" s="12">
        <v>1224</v>
      </c>
      <c r="S7" s="10">
        <v>1224</v>
      </c>
      <c r="T7" s="13">
        <v>1224</v>
      </c>
      <c r="U7" s="6">
        <v>1224</v>
      </c>
      <c r="V7" s="6">
        <v>1224</v>
      </c>
      <c r="W7" s="6">
        <v>1224</v>
      </c>
      <c r="X7" s="6">
        <v>1224</v>
      </c>
      <c r="Y7" s="4">
        <f t="shared" si="1"/>
        <v>26906</v>
      </c>
      <c r="Z7" s="4">
        <f t="shared" si="0"/>
        <v>1223</v>
      </c>
    </row>
    <row r="8" spans="1:26" x14ac:dyDescent="0.25">
      <c r="A8" s="6">
        <v>7</v>
      </c>
      <c r="B8" s="6" t="s">
        <v>15</v>
      </c>
      <c r="C8" s="9">
        <v>2753</v>
      </c>
      <c r="D8" s="6">
        <v>2752</v>
      </c>
      <c r="E8" s="6">
        <v>2855</v>
      </c>
      <c r="F8" s="6">
        <v>2852</v>
      </c>
      <c r="G8" s="6">
        <v>2244</v>
      </c>
      <c r="H8" s="6">
        <v>2856</v>
      </c>
      <c r="I8" s="6">
        <v>2856</v>
      </c>
      <c r="J8" s="6">
        <v>2750</v>
      </c>
      <c r="K8" s="10">
        <v>2493</v>
      </c>
      <c r="L8" s="10">
        <v>2754</v>
      </c>
      <c r="M8" s="11">
        <v>2753</v>
      </c>
      <c r="N8" s="10">
        <v>2754</v>
      </c>
      <c r="O8" s="12">
        <v>2754</v>
      </c>
      <c r="P8" s="10">
        <v>2856</v>
      </c>
      <c r="Q8" s="10">
        <v>2856</v>
      </c>
      <c r="R8" s="12">
        <v>2856</v>
      </c>
      <c r="S8" s="10">
        <v>2856</v>
      </c>
      <c r="T8" s="13">
        <v>2856</v>
      </c>
      <c r="U8" s="6">
        <v>2856</v>
      </c>
      <c r="V8" s="6">
        <v>2856</v>
      </c>
      <c r="W8" s="6">
        <v>2856</v>
      </c>
      <c r="X8" s="6">
        <v>2856</v>
      </c>
      <c r="Y8" s="4">
        <f t="shared" si="1"/>
        <v>61130</v>
      </c>
      <c r="Z8" s="4">
        <f t="shared" si="0"/>
        <v>2778.6363636363635</v>
      </c>
    </row>
    <row r="9" spans="1:26" x14ac:dyDescent="0.25">
      <c r="A9" s="6">
        <v>8</v>
      </c>
      <c r="B9" s="6" t="s">
        <v>9</v>
      </c>
      <c r="C9" s="9">
        <v>2856</v>
      </c>
      <c r="D9" s="6">
        <v>3042</v>
      </c>
      <c r="E9" s="6">
        <v>3054</v>
      </c>
      <c r="F9" s="6">
        <v>3058</v>
      </c>
      <c r="G9" s="6">
        <v>2546</v>
      </c>
      <c r="H9" s="6">
        <v>2040</v>
      </c>
      <c r="I9" s="6">
        <v>2735</v>
      </c>
      <c r="J9" s="6">
        <v>2854</v>
      </c>
      <c r="K9" s="10">
        <v>2854</v>
      </c>
      <c r="L9" s="10">
        <v>2856</v>
      </c>
      <c r="M9" s="11">
        <v>2856</v>
      </c>
      <c r="N9" s="10">
        <v>2856</v>
      </c>
      <c r="O9" s="12">
        <v>2856</v>
      </c>
      <c r="P9" s="10">
        <v>2856</v>
      </c>
      <c r="Q9" s="10">
        <v>2856</v>
      </c>
      <c r="R9" s="12">
        <v>2856</v>
      </c>
      <c r="S9" s="10">
        <v>2856</v>
      </c>
      <c r="T9" s="13">
        <v>2856</v>
      </c>
      <c r="U9" s="6">
        <v>2856</v>
      </c>
      <c r="V9" s="6">
        <v>2856</v>
      </c>
      <c r="W9" s="6">
        <v>2856</v>
      </c>
      <c r="X9" s="6">
        <v>2856</v>
      </c>
      <c r="Y9" s="4">
        <f t="shared" si="1"/>
        <v>62167</v>
      </c>
      <c r="Z9" s="4">
        <f t="shared" si="0"/>
        <v>2825.7727272727275</v>
      </c>
    </row>
    <row r="10" spans="1:26" x14ac:dyDescent="0.25">
      <c r="A10" s="6">
        <v>9</v>
      </c>
      <c r="B10" s="6" t="s">
        <v>7</v>
      </c>
      <c r="C10" s="9">
        <v>2842</v>
      </c>
      <c r="D10" s="6">
        <v>3060</v>
      </c>
      <c r="E10" s="6">
        <v>3060</v>
      </c>
      <c r="F10" s="6">
        <v>3058</v>
      </c>
      <c r="G10" s="6">
        <v>2550</v>
      </c>
      <c r="H10" s="6">
        <v>2040</v>
      </c>
      <c r="I10" s="6">
        <v>2754</v>
      </c>
      <c r="J10" s="6">
        <v>2856</v>
      </c>
      <c r="K10" s="10">
        <v>2856</v>
      </c>
      <c r="L10" s="10">
        <v>2856</v>
      </c>
      <c r="M10" s="11">
        <v>2856</v>
      </c>
      <c r="N10" s="10">
        <v>2856</v>
      </c>
      <c r="O10" s="12">
        <v>2856</v>
      </c>
      <c r="P10" s="10">
        <v>2856</v>
      </c>
      <c r="Q10" s="10">
        <v>2856</v>
      </c>
      <c r="R10" s="12">
        <v>16320</v>
      </c>
      <c r="S10" s="10">
        <v>16320</v>
      </c>
      <c r="T10" s="13">
        <v>16320</v>
      </c>
      <c r="U10" s="6">
        <v>16320</v>
      </c>
      <c r="V10" s="6">
        <v>16320</v>
      </c>
      <c r="W10" s="6">
        <v>16320</v>
      </c>
      <c r="X10" s="6">
        <v>16320</v>
      </c>
      <c r="Y10" s="4">
        <f t="shared" si="1"/>
        <v>156452</v>
      </c>
      <c r="Z10" s="4">
        <f t="shared" si="0"/>
        <v>7111.454545454545</v>
      </c>
    </row>
    <row r="11" spans="1:26" x14ac:dyDescent="0.25">
      <c r="A11" s="6">
        <v>10</v>
      </c>
      <c r="B11" s="6" t="s">
        <v>71</v>
      </c>
      <c r="C11" s="9">
        <v>1019</v>
      </c>
      <c r="D11" s="6">
        <v>1220</v>
      </c>
      <c r="E11" s="6">
        <v>1222</v>
      </c>
      <c r="F11" s="6">
        <v>1223</v>
      </c>
      <c r="G11" s="6">
        <v>1020</v>
      </c>
      <c r="H11" s="6">
        <v>1111</v>
      </c>
      <c r="I11" s="6">
        <v>1117</v>
      </c>
      <c r="J11" s="6">
        <v>1022</v>
      </c>
      <c r="K11" s="10">
        <v>1119</v>
      </c>
      <c r="L11" s="10">
        <v>1122</v>
      </c>
      <c r="M11" s="11"/>
      <c r="N11" s="10"/>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10">
        <v>1514</v>
      </c>
      <c r="L12" s="10">
        <v>1530</v>
      </c>
      <c r="M12" s="11">
        <v>1528</v>
      </c>
      <c r="N12" s="10">
        <v>1531</v>
      </c>
      <c r="O12" s="12">
        <v>1530</v>
      </c>
      <c r="P12" s="10">
        <v>1530</v>
      </c>
      <c r="Q12" s="10">
        <v>1530</v>
      </c>
      <c r="R12" s="15">
        <v>1530</v>
      </c>
      <c r="S12" s="10">
        <v>1530</v>
      </c>
      <c r="T12" s="13">
        <v>1530</v>
      </c>
      <c r="U12" s="6">
        <v>1530</v>
      </c>
      <c r="V12" s="6">
        <v>1530</v>
      </c>
      <c r="W12" s="6">
        <v>1530</v>
      </c>
      <c r="X12" s="6"/>
      <c r="Y12" s="4">
        <f t="shared" si="1"/>
        <v>19873</v>
      </c>
      <c r="Z12" s="4">
        <f t="shared" si="0"/>
        <v>1528.6923076923076</v>
      </c>
    </row>
    <row r="13" spans="1:26" x14ac:dyDescent="0.25">
      <c r="A13" s="6">
        <v>12</v>
      </c>
      <c r="B13" s="6" t="s">
        <v>34</v>
      </c>
      <c r="C13" s="9">
        <v>2542</v>
      </c>
      <c r="D13" s="6">
        <v>2855</v>
      </c>
      <c r="E13" s="6">
        <v>2854</v>
      </c>
      <c r="F13" s="6">
        <v>2856</v>
      </c>
      <c r="G13" s="6">
        <v>2448</v>
      </c>
      <c r="H13" s="6">
        <v>2547</v>
      </c>
      <c r="I13" s="6">
        <v>2848</v>
      </c>
      <c r="J13" s="6">
        <v>2753</v>
      </c>
      <c r="K13" s="10">
        <v>3052</v>
      </c>
      <c r="L13" s="10">
        <v>3060</v>
      </c>
      <c r="M13" s="11">
        <v>2753</v>
      </c>
      <c r="N13" s="10">
        <v>2754</v>
      </c>
      <c r="O13" s="12">
        <v>2856</v>
      </c>
      <c r="P13" s="10">
        <v>2754</v>
      </c>
      <c r="Q13" s="10">
        <v>2754</v>
      </c>
      <c r="R13" s="6"/>
      <c r="S13" s="10">
        <v>2652</v>
      </c>
      <c r="T13" s="13">
        <v>5508</v>
      </c>
      <c r="U13" s="6">
        <v>5304</v>
      </c>
      <c r="V13" s="6">
        <v>5508</v>
      </c>
      <c r="W13" s="6">
        <v>5712</v>
      </c>
      <c r="X13" s="6">
        <v>5712</v>
      </c>
      <c r="Y13" s="4">
        <f t="shared" si="1"/>
        <v>72082</v>
      </c>
      <c r="Z13" s="4">
        <f t="shared" si="0"/>
        <v>3432.4761904761904</v>
      </c>
    </row>
    <row r="14" spans="1:26" x14ac:dyDescent="0.25">
      <c r="A14" s="6">
        <v>13</v>
      </c>
      <c r="B14" s="6" t="s">
        <v>27</v>
      </c>
      <c r="C14" s="9">
        <v>6119</v>
      </c>
      <c r="D14" s="6">
        <v>9178</v>
      </c>
      <c r="E14" s="6">
        <v>9183</v>
      </c>
      <c r="F14" s="6">
        <v>9180</v>
      </c>
      <c r="G14" s="6">
        <v>7954</v>
      </c>
      <c r="H14" s="6">
        <v>9179</v>
      </c>
      <c r="I14" s="6">
        <v>9180</v>
      </c>
      <c r="J14" s="6">
        <v>8091</v>
      </c>
      <c r="K14" s="10">
        <v>9180</v>
      </c>
      <c r="L14" s="10">
        <v>3060</v>
      </c>
      <c r="M14" s="11">
        <v>9180</v>
      </c>
      <c r="N14" s="10">
        <v>9180</v>
      </c>
      <c r="O14" s="12">
        <v>9180</v>
      </c>
      <c r="P14" s="10">
        <v>9180</v>
      </c>
      <c r="Q14" s="10">
        <v>9180</v>
      </c>
      <c r="R14" s="12">
        <v>9180</v>
      </c>
      <c r="S14" s="10">
        <v>9180</v>
      </c>
      <c r="T14" s="13">
        <v>9180</v>
      </c>
      <c r="U14" s="6">
        <v>9180</v>
      </c>
      <c r="V14" s="6">
        <v>9180</v>
      </c>
      <c r="W14" s="6">
        <v>9690</v>
      </c>
      <c r="X14" s="6">
        <v>9180</v>
      </c>
      <c r="Y14" s="4">
        <f t="shared" si="1"/>
        <v>190974</v>
      </c>
      <c r="Z14" s="4">
        <f t="shared" si="0"/>
        <v>8680.636363636364</v>
      </c>
    </row>
    <row r="15" spans="1:26" x14ac:dyDescent="0.25">
      <c r="A15" s="6">
        <v>14</v>
      </c>
      <c r="B15" s="6" t="s">
        <v>64</v>
      </c>
      <c r="C15" s="6"/>
      <c r="D15" s="6">
        <v>2854</v>
      </c>
      <c r="E15" s="6">
        <v>3060</v>
      </c>
      <c r="F15" s="6">
        <v>6118</v>
      </c>
      <c r="G15" s="6">
        <v>6119</v>
      </c>
      <c r="H15" s="6">
        <v>3773</v>
      </c>
      <c r="I15" s="6">
        <v>5304</v>
      </c>
      <c r="J15" s="6">
        <v>2850</v>
      </c>
      <c r="K15" s="10">
        <v>5304</v>
      </c>
      <c r="L15" s="10">
        <v>9180</v>
      </c>
      <c r="M15" s="11">
        <v>5712</v>
      </c>
      <c r="N15" s="10">
        <v>5712</v>
      </c>
      <c r="O15" s="12">
        <v>6120</v>
      </c>
      <c r="P15" s="10">
        <v>6120</v>
      </c>
      <c r="Q15" s="10">
        <v>6120</v>
      </c>
      <c r="R15" s="12">
        <v>6630</v>
      </c>
      <c r="S15" s="10">
        <v>6630</v>
      </c>
      <c r="T15" s="13">
        <v>7956</v>
      </c>
      <c r="U15" s="6">
        <v>6120</v>
      </c>
      <c r="V15" s="6">
        <v>7344</v>
      </c>
      <c r="W15" s="6">
        <v>7038</v>
      </c>
      <c r="X15" s="6">
        <v>7038</v>
      </c>
      <c r="Y15" s="4">
        <f t="shared" si="1"/>
        <v>123102</v>
      </c>
      <c r="Z15" s="4">
        <f t="shared" si="0"/>
        <v>5862</v>
      </c>
    </row>
    <row r="16" spans="1:26" x14ac:dyDescent="0.25">
      <c r="A16" s="6">
        <v>15</v>
      </c>
      <c r="B16" s="6" t="s">
        <v>8</v>
      </c>
      <c r="C16" s="9">
        <v>10400</v>
      </c>
      <c r="D16" s="6">
        <v>11730</v>
      </c>
      <c r="E16" s="6">
        <v>11215</v>
      </c>
      <c r="F16" s="6">
        <v>11216</v>
      </c>
      <c r="G16" s="6">
        <v>9486</v>
      </c>
      <c r="H16" s="6">
        <v>8160</v>
      </c>
      <c r="I16" s="6">
        <v>10710</v>
      </c>
      <c r="J16" s="6">
        <v>11322</v>
      </c>
      <c r="K16" s="10">
        <v>11322</v>
      </c>
      <c r="L16" s="10">
        <v>5508</v>
      </c>
      <c r="M16" s="11">
        <v>11219</v>
      </c>
      <c r="N16" s="10">
        <v>11220</v>
      </c>
      <c r="O16" s="12">
        <v>11220</v>
      </c>
      <c r="P16" s="10">
        <v>11220</v>
      </c>
      <c r="Q16" s="10">
        <v>11220</v>
      </c>
      <c r="R16" s="12">
        <v>15810</v>
      </c>
      <c r="S16" s="10">
        <v>12750</v>
      </c>
      <c r="T16" s="13">
        <v>13056</v>
      </c>
      <c r="U16" s="6">
        <v>13056</v>
      </c>
      <c r="V16" s="6">
        <v>13056</v>
      </c>
      <c r="W16" s="6">
        <v>13056</v>
      </c>
      <c r="X16" s="6">
        <v>13056</v>
      </c>
      <c r="Y16" s="4">
        <f t="shared" si="1"/>
        <v>251008</v>
      </c>
      <c r="Z16" s="4">
        <f t="shared" si="0"/>
        <v>11409.454545454546</v>
      </c>
    </row>
    <row r="17" spans="1:26" x14ac:dyDescent="0.25">
      <c r="A17" s="6">
        <v>16</v>
      </c>
      <c r="B17" s="6" t="s">
        <v>35</v>
      </c>
      <c r="C17" s="9">
        <v>4280</v>
      </c>
      <c r="D17" s="6">
        <v>5884</v>
      </c>
      <c r="E17" s="6">
        <v>5916</v>
      </c>
      <c r="F17" s="6">
        <v>5904</v>
      </c>
      <c r="G17" s="6">
        <v>6117</v>
      </c>
      <c r="H17" s="6">
        <v>5200</v>
      </c>
      <c r="I17" s="6">
        <v>6114</v>
      </c>
      <c r="J17" s="6">
        <v>5197</v>
      </c>
      <c r="K17" s="10">
        <v>5905</v>
      </c>
      <c r="L17" s="10">
        <v>11220</v>
      </c>
      <c r="M17" s="11">
        <v>5508</v>
      </c>
      <c r="N17" s="10">
        <v>5508</v>
      </c>
      <c r="O17" s="12">
        <v>5712</v>
      </c>
      <c r="P17" s="10">
        <v>5916</v>
      </c>
      <c r="Q17" s="10">
        <v>5508</v>
      </c>
      <c r="R17" s="12">
        <v>5508</v>
      </c>
      <c r="S17" s="10">
        <v>5508</v>
      </c>
      <c r="T17" s="13">
        <v>5610</v>
      </c>
      <c r="U17" s="6"/>
      <c r="V17" s="6">
        <v>5508</v>
      </c>
      <c r="W17" s="6">
        <v>5712</v>
      </c>
      <c r="X17" s="6">
        <v>5712</v>
      </c>
      <c r="Y17" s="4">
        <f t="shared" si="1"/>
        <v>123447</v>
      </c>
      <c r="Z17" s="4">
        <f t="shared" si="0"/>
        <v>5878.4285714285716</v>
      </c>
    </row>
    <row r="18" spans="1:26" x14ac:dyDescent="0.25">
      <c r="A18" s="6">
        <v>17</v>
      </c>
      <c r="B18" s="6" t="s">
        <v>69</v>
      </c>
      <c r="C18" s="9"/>
      <c r="D18" s="6">
        <v>2754</v>
      </c>
      <c r="E18" s="6">
        <v>2856</v>
      </c>
      <c r="F18" s="6">
        <v>2854</v>
      </c>
      <c r="G18" s="6">
        <v>2448</v>
      </c>
      <c r="H18" s="6">
        <v>1836</v>
      </c>
      <c r="I18" s="6">
        <v>2855</v>
      </c>
      <c r="J18" s="6">
        <v>2856</v>
      </c>
      <c r="K18" s="10">
        <v>2856</v>
      </c>
      <c r="L18" s="10">
        <v>5916</v>
      </c>
      <c r="M18" s="11">
        <v>2855</v>
      </c>
      <c r="N18" s="10">
        <v>2856</v>
      </c>
      <c r="O18" s="12">
        <v>2856</v>
      </c>
      <c r="P18" s="10">
        <v>2856</v>
      </c>
      <c r="Q18" s="10">
        <v>2856</v>
      </c>
      <c r="R18" s="12">
        <v>2856</v>
      </c>
      <c r="S18" s="10">
        <v>2856</v>
      </c>
      <c r="T18" s="13">
        <v>2856</v>
      </c>
      <c r="U18" s="6">
        <v>2856</v>
      </c>
      <c r="V18" s="6">
        <v>2856</v>
      </c>
      <c r="W18" s="6">
        <v>2856</v>
      </c>
      <c r="X18" s="6">
        <v>3570</v>
      </c>
      <c r="Y18" s="4">
        <f t="shared" si="1"/>
        <v>62216</v>
      </c>
      <c r="Z18" s="4">
        <f t="shared" si="0"/>
        <v>2962.6666666666665</v>
      </c>
    </row>
    <row r="19" spans="1:26" x14ac:dyDescent="0.25">
      <c r="A19" s="6">
        <v>18</v>
      </c>
      <c r="B19" s="6" t="s">
        <v>11</v>
      </c>
      <c r="C19" s="6">
        <v>1632</v>
      </c>
      <c r="D19" s="6">
        <v>1632</v>
      </c>
      <c r="E19" s="6">
        <v>1734</v>
      </c>
      <c r="F19" s="6">
        <v>1732</v>
      </c>
      <c r="G19" s="6">
        <v>1530</v>
      </c>
      <c r="H19" s="6">
        <v>1530</v>
      </c>
      <c r="I19" s="6">
        <v>1530</v>
      </c>
      <c r="J19" s="6">
        <v>1632</v>
      </c>
      <c r="K19" s="10">
        <v>1632</v>
      </c>
      <c r="L19" s="10">
        <v>2448</v>
      </c>
      <c r="M19" s="11">
        <v>1733</v>
      </c>
      <c r="N19" s="10">
        <v>1734</v>
      </c>
      <c r="O19" s="12">
        <v>1734</v>
      </c>
      <c r="P19" s="10">
        <v>1734</v>
      </c>
      <c r="Q19" s="10">
        <v>1734</v>
      </c>
      <c r="R19" s="12">
        <v>1734</v>
      </c>
      <c r="S19" s="10">
        <v>1734</v>
      </c>
      <c r="T19" s="13">
        <v>1734</v>
      </c>
      <c r="U19" s="6">
        <v>1734</v>
      </c>
      <c r="V19" s="6">
        <v>1734</v>
      </c>
      <c r="W19" s="6">
        <v>1734</v>
      </c>
      <c r="X19" s="6">
        <v>1734</v>
      </c>
      <c r="Y19" s="4">
        <f t="shared" si="1"/>
        <v>37839</v>
      </c>
      <c r="Z19" s="4">
        <f t="shared" si="0"/>
        <v>1719.9545454545455</v>
      </c>
    </row>
    <row r="20" spans="1:26" x14ac:dyDescent="0.25">
      <c r="A20" s="6">
        <v>19</v>
      </c>
      <c r="B20" s="6" t="s">
        <v>65</v>
      </c>
      <c r="C20" s="6"/>
      <c r="D20" s="6">
        <v>7141</v>
      </c>
      <c r="E20" s="6">
        <v>6935</v>
      </c>
      <c r="F20" s="6">
        <v>7543</v>
      </c>
      <c r="G20" s="6">
        <v>7543</v>
      </c>
      <c r="H20" s="6">
        <v>5914</v>
      </c>
      <c r="I20" s="6">
        <v>5703</v>
      </c>
      <c r="J20" s="6">
        <v>5712</v>
      </c>
      <c r="K20" s="10">
        <v>5710</v>
      </c>
      <c r="L20" s="10">
        <v>1834</v>
      </c>
      <c r="M20" s="11">
        <v>5712</v>
      </c>
      <c r="N20" s="10">
        <v>5711</v>
      </c>
      <c r="O20" s="12">
        <v>1224</v>
      </c>
      <c r="P20" s="10">
        <v>1224</v>
      </c>
      <c r="Q20" s="10">
        <v>1224</v>
      </c>
      <c r="R20" s="12">
        <v>1224</v>
      </c>
      <c r="S20" s="10">
        <v>1224</v>
      </c>
      <c r="T20" s="13">
        <v>1224</v>
      </c>
      <c r="U20" s="6">
        <v>1224</v>
      </c>
      <c r="V20" s="6">
        <v>1428</v>
      </c>
      <c r="W20" s="6">
        <v>1326</v>
      </c>
      <c r="X20" s="6">
        <v>1326</v>
      </c>
      <c r="Y20" s="4">
        <f t="shared" si="1"/>
        <v>78106</v>
      </c>
      <c r="Z20" s="4">
        <f t="shared" si="0"/>
        <v>3719.3333333333335</v>
      </c>
    </row>
    <row r="21" spans="1:26" x14ac:dyDescent="0.25">
      <c r="A21" s="6">
        <v>20</v>
      </c>
      <c r="B21" s="6" t="s">
        <v>23</v>
      </c>
      <c r="C21" s="9">
        <v>1632</v>
      </c>
      <c r="D21" s="6">
        <v>1631</v>
      </c>
      <c r="E21" s="6">
        <v>1836</v>
      </c>
      <c r="F21" s="6">
        <v>1836</v>
      </c>
      <c r="G21" s="6">
        <v>1632</v>
      </c>
      <c r="H21" s="6">
        <v>1223</v>
      </c>
      <c r="I21" s="6">
        <v>1836</v>
      </c>
      <c r="J21" s="6">
        <v>1836</v>
      </c>
      <c r="K21" s="10">
        <v>1832</v>
      </c>
      <c r="L21" s="10">
        <v>5711</v>
      </c>
      <c r="M21" s="11">
        <v>1836</v>
      </c>
      <c r="N21" s="10">
        <v>1836</v>
      </c>
      <c r="O21" s="12">
        <v>1836</v>
      </c>
      <c r="P21" s="10">
        <v>1836</v>
      </c>
      <c r="Q21" s="10">
        <v>1836</v>
      </c>
      <c r="R21" s="12">
        <v>1836</v>
      </c>
      <c r="S21" s="10">
        <v>1836</v>
      </c>
      <c r="T21" s="13">
        <v>1836</v>
      </c>
      <c r="U21" s="6">
        <v>1836</v>
      </c>
      <c r="V21" s="6"/>
      <c r="W21" s="6">
        <v>1938</v>
      </c>
      <c r="X21" s="6">
        <v>2142</v>
      </c>
      <c r="Y21" s="4">
        <f t="shared" si="1"/>
        <v>41609</v>
      </c>
      <c r="Z21" s="4">
        <f t="shared" si="0"/>
        <v>1981.3809523809523</v>
      </c>
    </row>
    <row r="22" spans="1:26" x14ac:dyDescent="0.25">
      <c r="A22" s="6">
        <v>21</v>
      </c>
      <c r="B22" s="6" t="s">
        <v>10</v>
      </c>
      <c r="C22" s="9">
        <v>2856</v>
      </c>
      <c r="D22" s="6">
        <v>3053</v>
      </c>
      <c r="E22" s="6">
        <v>3058</v>
      </c>
      <c r="F22" s="6">
        <v>3062</v>
      </c>
      <c r="G22" s="6">
        <v>2549</v>
      </c>
      <c r="H22" s="6">
        <v>2244</v>
      </c>
      <c r="I22" s="6">
        <v>2750</v>
      </c>
      <c r="J22" s="6">
        <v>2854</v>
      </c>
      <c r="K22" s="10">
        <v>2856</v>
      </c>
      <c r="L22" s="10">
        <v>1428</v>
      </c>
      <c r="M22" s="11">
        <v>2856</v>
      </c>
      <c r="N22" s="10">
        <v>2856</v>
      </c>
      <c r="O22" s="12">
        <v>2856</v>
      </c>
      <c r="P22" s="10">
        <v>2856</v>
      </c>
      <c r="Q22" s="10">
        <v>2856</v>
      </c>
      <c r="R22" s="12">
        <v>2856</v>
      </c>
      <c r="S22" s="10">
        <v>2856</v>
      </c>
      <c r="T22" s="13">
        <v>2856</v>
      </c>
      <c r="U22" s="6">
        <v>2856</v>
      </c>
      <c r="V22" s="6">
        <v>2856</v>
      </c>
      <c r="W22" s="6">
        <v>2856</v>
      </c>
      <c r="X22" s="6">
        <v>2856</v>
      </c>
      <c r="Y22" s="4">
        <f t="shared" si="1"/>
        <v>60982</v>
      </c>
      <c r="Z22" s="4">
        <f t="shared" si="0"/>
        <v>2771.909090909091</v>
      </c>
    </row>
    <row r="23" spans="1:26" x14ac:dyDescent="0.25">
      <c r="A23" s="6">
        <v>22</v>
      </c>
      <c r="B23" s="6" t="s">
        <v>38</v>
      </c>
      <c r="C23" s="9">
        <v>1420</v>
      </c>
      <c r="D23" s="6">
        <v>2244</v>
      </c>
      <c r="E23" s="6">
        <v>2240</v>
      </c>
      <c r="F23" s="6">
        <v>2240</v>
      </c>
      <c r="G23" s="6">
        <v>2243</v>
      </c>
      <c r="H23" s="6">
        <v>2242</v>
      </c>
      <c r="I23" s="6">
        <v>2240</v>
      </c>
      <c r="J23" s="6">
        <v>1730</v>
      </c>
      <c r="K23" s="10">
        <v>2242</v>
      </c>
      <c r="L23" s="10">
        <v>2856</v>
      </c>
      <c r="M23" s="11">
        <v>2446</v>
      </c>
      <c r="N23" s="10">
        <v>2448</v>
      </c>
      <c r="O23" s="12">
        <v>2448</v>
      </c>
      <c r="P23" s="10">
        <v>2448</v>
      </c>
      <c r="Q23" s="10">
        <v>2448</v>
      </c>
      <c r="R23" s="12">
        <v>2448</v>
      </c>
      <c r="S23" s="10">
        <v>2448</v>
      </c>
      <c r="T23" s="13">
        <v>2448</v>
      </c>
      <c r="U23" s="6">
        <v>2448</v>
      </c>
      <c r="V23" s="6">
        <v>2448</v>
      </c>
      <c r="W23" s="6">
        <v>2346</v>
      </c>
      <c r="X23" s="6">
        <v>2448</v>
      </c>
      <c r="Y23" s="4">
        <f t="shared" si="1"/>
        <v>50969</v>
      </c>
      <c r="Z23" s="4">
        <f>AVERAGE(C23:X23)</f>
        <v>2316.7727272727275</v>
      </c>
    </row>
    <row r="24" spans="1:26" x14ac:dyDescent="0.25">
      <c r="A24" s="6">
        <v>23</v>
      </c>
      <c r="B24" s="6" t="s">
        <v>14</v>
      </c>
      <c r="C24" s="9">
        <v>1218</v>
      </c>
      <c r="D24" s="6">
        <v>1103</v>
      </c>
      <c r="E24" s="6">
        <v>1215</v>
      </c>
      <c r="F24" s="6">
        <v>2747</v>
      </c>
      <c r="G24" s="6">
        <v>2244</v>
      </c>
      <c r="H24" s="6">
        <v>2754</v>
      </c>
      <c r="I24" s="6">
        <v>2754</v>
      </c>
      <c r="J24" s="6">
        <v>2650</v>
      </c>
      <c r="K24" s="10">
        <v>2752</v>
      </c>
      <c r="L24" s="10">
        <v>2241</v>
      </c>
      <c r="M24" s="11">
        <v>2749</v>
      </c>
      <c r="N24" s="10">
        <v>2754</v>
      </c>
      <c r="O24" s="12">
        <v>2754</v>
      </c>
      <c r="P24" s="10">
        <v>2754</v>
      </c>
      <c r="Q24" s="10">
        <v>2754</v>
      </c>
      <c r="R24" s="12">
        <v>2754</v>
      </c>
      <c r="S24" s="10">
        <v>2754</v>
      </c>
      <c r="T24" s="13">
        <v>2754</v>
      </c>
      <c r="U24" s="6">
        <v>2856</v>
      </c>
      <c r="V24" s="6">
        <v>2754</v>
      </c>
      <c r="W24" s="6">
        <v>2754</v>
      </c>
      <c r="X24" s="6">
        <v>2754</v>
      </c>
      <c r="Y24" s="4">
        <f t="shared" si="1"/>
        <v>54823</v>
      </c>
      <c r="Z24" s="4">
        <f t="shared" si="0"/>
        <v>2491.9545454545455</v>
      </c>
    </row>
    <row r="25" spans="1:26" x14ac:dyDescent="0.25">
      <c r="A25" s="6">
        <v>24</v>
      </c>
      <c r="B25" s="6" t="s">
        <v>36</v>
      </c>
      <c r="C25" s="9">
        <v>10812</v>
      </c>
      <c r="D25" s="6">
        <v>11017</v>
      </c>
      <c r="E25" s="6">
        <v>11016</v>
      </c>
      <c r="F25" s="6">
        <v>11012</v>
      </c>
      <c r="G25" s="6">
        <v>9996</v>
      </c>
      <c r="H25" s="6">
        <v>11013</v>
      </c>
      <c r="I25" s="6">
        <v>11006</v>
      </c>
      <c r="J25" s="6">
        <v>10196</v>
      </c>
      <c r="K25" s="10">
        <v>11014</v>
      </c>
      <c r="L25" s="10">
        <v>2754</v>
      </c>
      <c r="M25" s="11">
        <v>11727</v>
      </c>
      <c r="N25" s="10">
        <v>11730</v>
      </c>
      <c r="O25" s="12">
        <v>11832</v>
      </c>
      <c r="P25" s="10">
        <v>11832</v>
      </c>
      <c r="Q25" s="10">
        <v>11832</v>
      </c>
      <c r="R25" s="12">
        <v>11730</v>
      </c>
      <c r="S25" s="10">
        <v>11730</v>
      </c>
      <c r="T25" s="13">
        <v>11730</v>
      </c>
      <c r="U25" s="6">
        <v>11730</v>
      </c>
      <c r="V25" s="6">
        <v>11730</v>
      </c>
      <c r="W25" s="6">
        <v>11016</v>
      </c>
      <c r="X25" s="6">
        <v>11730</v>
      </c>
      <c r="Y25" s="4">
        <f t="shared" si="1"/>
        <v>240185</v>
      </c>
      <c r="Z25" s="4">
        <f t="shared" si="0"/>
        <v>10917.5</v>
      </c>
    </row>
    <row r="26" spans="1:26" x14ac:dyDescent="0.25">
      <c r="A26" s="6">
        <v>25</v>
      </c>
      <c r="B26" s="6" t="s">
        <v>24</v>
      </c>
      <c r="C26" s="9">
        <v>2651</v>
      </c>
      <c r="D26" s="6">
        <v>2855</v>
      </c>
      <c r="E26" s="6">
        <v>2856</v>
      </c>
      <c r="F26" s="6">
        <v>2855</v>
      </c>
      <c r="G26" s="6">
        <v>2447</v>
      </c>
      <c r="H26" s="6">
        <v>2142</v>
      </c>
      <c r="I26" s="6">
        <v>2856</v>
      </c>
      <c r="J26" s="6">
        <v>2856</v>
      </c>
      <c r="K26" s="10">
        <v>2856</v>
      </c>
      <c r="L26" s="10">
        <v>11015</v>
      </c>
      <c r="M26" s="11">
        <v>2856</v>
      </c>
      <c r="N26" s="10">
        <v>2856</v>
      </c>
      <c r="O26" s="12">
        <v>2856</v>
      </c>
      <c r="P26" s="10">
        <v>2856</v>
      </c>
      <c r="Q26" s="10">
        <v>2856</v>
      </c>
      <c r="R26" s="12">
        <v>2856</v>
      </c>
      <c r="S26" s="10">
        <v>2856</v>
      </c>
      <c r="T26" s="13">
        <v>2856</v>
      </c>
      <c r="U26" s="6">
        <v>2856</v>
      </c>
      <c r="V26" s="6">
        <v>2856</v>
      </c>
      <c r="W26" s="6">
        <v>2856</v>
      </c>
      <c r="X26" s="6">
        <v>3366</v>
      </c>
      <c r="Y26" s="4">
        <f t="shared" si="1"/>
        <v>70171</v>
      </c>
      <c r="Z26" s="4">
        <f t="shared" si="0"/>
        <v>3189.590909090909</v>
      </c>
    </row>
    <row r="27" spans="1:26" x14ac:dyDescent="0.25">
      <c r="A27" s="6">
        <v>26</v>
      </c>
      <c r="B27" s="6" t="s">
        <v>39</v>
      </c>
      <c r="C27" s="9">
        <v>1018</v>
      </c>
      <c r="D27" s="6">
        <v>1728</v>
      </c>
      <c r="E27" s="6">
        <v>1733</v>
      </c>
      <c r="F27" s="6">
        <v>1728</v>
      </c>
      <c r="G27" s="6">
        <v>1533</v>
      </c>
      <c r="H27" s="6">
        <v>1734</v>
      </c>
      <c r="I27" s="6">
        <v>1732</v>
      </c>
      <c r="J27" s="6">
        <v>1428</v>
      </c>
      <c r="K27" s="10">
        <v>1733</v>
      </c>
      <c r="L27" s="10">
        <v>2448</v>
      </c>
      <c r="M27" s="11">
        <v>1836</v>
      </c>
      <c r="N27" s="10">
        <v>1836</v>
      </c>
      <c r="O27" s="12">
        <v>1734</v>
      </c>
      <c r="P27" s="10">
        <v>1734</v>
      </c>
      <c r="Q27" s="10">
        <v>1734</v>
      </c>
      <c r="R27" s="12">
        <v>1836</v>
      </c>
      <c r="S27" s="10">
        <v>1836</v>
      </c>
      <c r="T27" s="13">
        <v>1836</v>
      </c>
      <c r="U27" s="6">
        <v>1836</v>
      </c>
      <c r="V27" s="6">
        <v>1836</v>
      </c>
      <c r="W27" s="6">
        <v>1734</v>
      </c>
      <c r="X27" s="6">
        <v>1836</v>
      </c>
      <c r="Y27" s="4">
        <f t="shared" si="1"/>
        <v>38439</v>
      </c>
      <c r="Z27" s="4">
        <f t="shared" si="0"/>
        <v>1747.2272727272727</v>
      </c>
    </row>
    <row r="28" spans="1:26" x14ac:dyDescent="0.25">
      <c r="A28" s="6">
        <v>27</v>
      </c>
      <c r="B28" s="6" t="s">
        <v>28</v>
      </c>
      <c r="C28" s="9">
        <v>2550</v>
      </c>
      <c r="D28" s="6">
        <v>2856</v>
      </c>
      <c r="E28" s="6">
        <v>2850</v>
      </c>
      <c r="F28" s="6">
        <v>2854</v>
      </c>
      <c r="G28" s="6">
        <v>2548</v>
      </c>
      <c r="H28" s="6">
        <v>2854</v>
      </c>
      <c r="I28" s="6">
        <v>2856</v>
      </c>
      <c r="J28" s="6">
        <v>2852</v>
      </c>
      <c r="K28" s="10">
        <v>2855</v>
      </c>
      <c r="L28" s="10">
        <v>1734</v>
      </c>
      <c r="M28" s="11">
        <v>2856</v>
      </c>
      <c r="N28" s="10">
        <v>2856</v>
      </c>
      <c r="O28" s="12">
        <v>2856</v>
      </c>
      <c r="P28" s="10">
        <v>2856</v>
      </c>
      <c r="Q28" s="10">
        <v>2856</v>
      </c>
      <c r="R28" s="12">
        <v>2856</v>
      </c>
      <c r="S28" s="10">
        <v>2856</v>
      </c>
      <c r="T28" s="13">
        <v>2856</v>
      </c>
      <c r="U28" s="6">
        <v>2856</v>
      </c>
      <c r="V28" s="6">
        <v>2856</v>
      </c>
      <c r="W28" s="6">
        <v>2856</v>
      </c>
      <c r="X28" s="6">
        <v>2856</v>
      </c>
      <c r="Y28" s="4">
        <f t="shared" si="1"/>
        <v>61081</v>
      </c>
      <c r="Z28" s="4">
        <f t="shared" si="0"/>
        <v>2776.409090909091</v>
      </c>
    </row>
    <row r="29" spans="1:26" x14ac:dyDescent="0.25">
      <c r="A29" s="6">
        <v>28</v>
      </c>
      <c r="B29" s="6" t="s">
        <v>21</v>
      </c>
      <c r="C29" s="9">
        <v>2747</v>
      </c>
      <c r="D29" s="6">
        <v>2754</v>
      </c>
      <c r="E29" s="6">
        <v>2857</v>
      </c>
      <c r="F29" s="6">
        <v>2855</v>
      </c>
      <c r="G29" s="6">
        <v>2244</v>
      </c>
      <c r="H29" s="6">
        <v>1530</v>
      </c>
      <c r="I29" s="6">
        <v>2649</v>
      </c>
      <c r="J29" s="6">
        <v>2752</v>
      </c>
      <c r="K29" s="10">
        <v>1326</v>
      </c>
      <c r="L29" s="10">
        <v>2856</v>
      </c>
      <c r="M29" s="11">
        <v>2754</v>
      </c>
      <c r="N29" s="10">
        <v>2753</v>
      </c>
      <c r="O29" s="12">
        <v>2754</v>
      </c>
      <c r="P29" s="10">
        <v>2856</v>
      </c>
      <c r="Q29" s="10">
        <v>2856</v>
      </c>
      <c r="R29" s="12">
        <v>2856</v>
      </c>
      <c r="S29" s="10">
        <v>2856</v>
      </c>
      <c r="T29" s="13">
        <v>2856</v>
      </c>
      <c r="U29" s="6">
        <v>2856</v>
      </c>
      <c r="V29" s="6">
        <v>2856</v>
      </c>
      <c r="W29" s="6">
        <v>2856</v>
      </c>
      <c r="X29" s="6">
        <v>2856</v>
      </c>
      <c r="Y29" s="4">
        <f t="shared" si="1"/>
        <v>58535</v>
      </c>
      <c r="Z29" s="4">
        <f t="shared" si="0"/>
        <v>2660.681818181818</v>
      </c>
    </row>
    <row r="30" spans="1:26" x14ac:dyDescent="0.25">
      <c r="A30" s="6">
        <v>29</v>
      </c>
      <c r="B30" s="6" t="s">
        <v>0</v>
      </c>
      <c r="C30" s="9">
        <v>5503</v>
      </c>
      <c r="D30" s="6">
        <v>6119</v>
      </c>
      <c r="E30" s="6">
        <v>6116</v>
      </c>
      <c r="F30" s="6">
        <v>6118</v>
      </c>
      <c r="G30" s="6">
        <v>6114</v>
      </c>
      <c r="H30" s="6">
        <v>5406</v>
      </c>
      <c r="I30" s="6">
        <v>6217</v>
      </c>
      <c r="J30" s="6">
        <v>6011</v>
      </c>
      <c r="K30" s="16">
        <v>5915</v>
      </c>
      <c r="L30" s="9">
        <v>6107</v>
      </c>
      <c r="M30" s="11">
        <v>6128</v>
      </c>
      <c r="N30" s="9">
        <v>5609</v>
      </c>
      <c r="O30" s="12">
        <v>6120</v>
      </c>
      <c r="P30" s="9">
        <v>5712</v>
      </c>
      <c r="Q30" s="10">
        <v>5712</v>
      </c>
      <c r="R30" s="12">
        <v>6120</v>
      </c>
      <c r="S30" s="9">
        <v>6120</v>
      </c>
      <c r="T30" s="13">
        <v>6120</v>
      </c>
      <c r="U30" s="6">
        <v>6120</v>
      </c>
      <c r="V30" s="6">
        <v>6120</v>
      </c>
      <c r="W30" s="6">
        <v>6120</v>
      </c>
      <c r="X30" s="6">
        <v>6120</v>
      </c>
      <c r="Y30" s="4">
        <f t="shared" si="1"/>
        <v>131747</v>
      </c>
      <c r="Z30" s="4">
        <f t="shared" si="0"/>
        <v>5988.5</v>
      </c>
    </row>
    <row r="31" spans="1:26" x14ac:dyDescent="0.25">
      <c r="A31" s="6">
        <v>30</v>
      </c>
      <c r="B31" s="6" t="s">
        <v>31</v>
      </c>
      <c r="C31" s="9">
        <v>2548</v>
      </c>
      <c r="D31" s="6">
        <v>2848</v>
      </c>
      <c r="E31" s="6">
        <v>2856</v>
      </c>
      <c r="F31" s="6">
        <v>2856</v>
      </c>
      <c r="G31" s="6">
        <v>2856</v>
      </c>
      <c r="H31" s="6">
        <v>2856</v>
      </c>
      <c r="I31" s="6">
        <v>3060</v>
      </c>
      <c r="J31" s="6">
        <v>2754</v>
      </c>
      <c r="K31" s="10">
        <v>3060</v>
      </c>
      <c r="L31" s="10">
        <v>3060</v>
      </c>
      <c r="M31" s="11">
        <v>2754</v>
      </c>
      <c r="N31" s="10">
        <v>2754</v>
      </c>
      <c r="O31" s="12">
        <v>2856</v>
      </c>
      <c r="P31" s="10">
        <v>2856</v>
      </c>
      <c r="Q31" s="10">
        <v>2856</v>
      </c>
      <c r="R31" s="12">
        <v>2754</v>
      </c>
      <c r="S31" s="10">
        <v>2754</v>
      </c>
      <c r="T31" s="13">
        <v>2754</v>
      </c>
      <c r="U31" s="6">
        <v>2856</v>
      </c>
      <c r="V31" s="6">
        <v>2856</v>
      </c>
      <c r="W31" s="6">
        <v>2856</v>
      </c>
      <c r="X31" s="6">
        <v>2856</v>
      </c>
      <c r="Y31" s="4">
        <f t="shared" si="1"/>
        <v>62516</v>
      </c>
      <c r="Z31" s="4">
        <f t="shared" si="0"/>
        <v>2841.6363636363635</v>
      </c>
    </row>
    <row r="32" spans="1:26" x14ac:dyDescent="0.25">
      <c r="A32" s="6">
        <v>31</v>
      </c>
      <c r="B32" s="6" t="s">
        <v>32</v>
      </c>
      <c r="C32" s="9">
        <v>2550</v>
      </c>
      <c r="D32" s="6">
        <v>2852</v>
      </c>
      <c r="E32" s="6">
        <v>2856</v>
      </c>
      <c r="F32" s="6">
        <v>2856</v>
      </c>
      <c r="G32" s="6">
        <v>2856</v>
      </c>
      <c r="H32" s="6">
        <v>2550</v>
      </c>
      <c r="I32" s="6">
        <v>3058</v>
      </c>
      <c r="J32" s="6">
        <v>2748</v>
      </c>
      <c r="K32" s="10">
        <v>3059</v>
      </c>
      <c r="L32" s="10">
        <v>3057</v>
      </c>
      <c r="M32" s="11">
        <v>2753</v>
      </c>
      <c r="N32" s="10">
        <v>2754</v>
      </c>
      <c r="O32" s="12">
        <v>2856</v>
      </c>
      <c r="P32" s="10">
        <v>2754</v>
      </c>
      <c r="Q32" s="10">
        <v>2856</v>
      </c>
      <c r="R32" s="12">
        <v>2652</v>
      </c>
      <c r="S32" s="10">
        <v>2652</v>
      </c>
      <c r="T32" s="13">
        <v>2754</v>
      </c>
      <c r="U32" s="6">
        <v>2856</v>
      </c>
      <c r="V32" s="6">
        <v>2856</v>
      </c>
      <c r="W32" s="6">
        <v>2856</v>
      </c>
      <c r="X32" s="6">
        <v>2856</v>
      </c>
      <c r="Y32" s="4">
        <f t="shared" si="1"/>
        <v>61897</v>
      </c>
      <c r="Z32" s="4">
        <f t="shared" si="0"/>
        <v>2813.5</v>
      </c>
    </row>
    <row r="33" spans="1:26" x14ac:dyDescent="0.25">
      <c r="A33" s="6">
        <v>32</v>
      </c>
      <c r="B33" s="6" t="s">
        <v>13</v>
      </c>
      <c r="C33" s="9">
        <v>1528</v>
      </c>
      <c r="D33" s="6">
        <v>1528</v>
      </c>
      <c r="E33" s="6">
        <v>1626</v>
      </c>
      <c r="F33" s="6">
        <v>2346</v>
      </c>
      <c r="G33" s="6">
        <v>2142</v>
      </c>
      <c r="H33" s="6">
        <v>1530</v>
      </c>
      <c r="I33" s="6">
        <v>2244</v>
      </c>
      <c r="J33" s="6">
        <v>2346</v>
      </c>
      <c r="K33" s="10">
        <v>2346</v>
      </c>
      <c r="L33" s="10">
        <v>2346</v>
      </c>
      <c r="M33" s="11">
        <v>2342</v>
      </c>
      <c r="N33" s="10">
        <v>2346</v>
      </c>
      <c r="O33" s="12">
        <v>2346</v>
      </c>
      <c r="P33" s="10">
        <v>2346</v>
      </c>
      <c r="Q33" s="10">
        <v>2346</v>
      </c>
      <c r="R33" s="12">
        <v>2346</v>
      </c>
      <c r="S33" s="10">
        <v>2346</v>
      </c>
      <c r="T33" s="13">
        <v>2346</v>
      </c>
      <c r="U33" s="6">
        <v>2856</v>
      </c>
      <c r="V33" s="6">
        <v>2346</v>
      </c>
      <c r="W33" s="6">
        <v>2346</v>
      </c>
      <c r="X33" s="6">
        <v>2856</v>
      </c>
      <c r="Y33" s="4">
        <f t="shared" si="1"/>
        <v>49150</v>
      </c>
      <c r="Z33" s="4">
        <f t="shared" si="0"/>
        <v>2234.090909090909</v>
      </c>
    </row>
    <row r="34" spans="1:26" x14ac:dyDescent="0.25">
      <c r="A34" s="6">
        <v>33</v>
      </c>
      <c r="B34" s="6" t="s">
        <v>18</v>
      </c>
      <c r="C34" s="9">
        <v>2855</v>
      </c>
      <c r="D34" s="6">
        <v>2855</v>
      </c>
      <c r="E34" s="6">
        <v>2856</v>
      </c>
      <c r="F34" s="6">
        <v>3864</v>
      </c>
      <c r="G34" s="6">
        <v>3570</v>
      </c>
      <c r="H34" s="6">
        <v>3569</v>
      </c>
      <c r="I34" s="6">
        <v>3876</v>
      </c>
      <c r="J34" s="6">
        <v>4080</v>
      </c>
      <c r="K34" s="10">
        <v>3672</v>
      </c>
      <c r="L34" s="10">
        <v>4080</v>
      </c>
      <c r="M34" s="11">
        <v>4075</v>
      </c>
      <c r="N34" s="10">
        <v>4080</v>
      </c>
      <c r="O34" s="12">
        <v>4080</v>
      </c>
      <c r="P34" s="10">
        <v>4080</v>
      </c>
      <c r="Q34" s="10">
        <v>4080</v>
      </c>
      <c r="R34" s="12">
        <v>4080</v>
      </c>
      <c r="S34" s="10">
        <v>4080</v>
      </c>
      <c r="T34" s="13">
        <v>4080</v>
      </c>
      <c r="U34" s="6">
        <v>4080</v>
      </c>
      <c r="V34" s="6">
        <v>4080</v>
      </c>
      <c r="W34" s="6">
        <v>4080</v>
      </c>
      <c r="X34" s="6">
        <v>4080</v>
      </c>
      <c r="Y34" s="4">
        <f t="shared" si="1"/>
        <v>84232</v>
      </c>
      <c r="Z34" s="4">
        <f t="shared" si="0"/>
        <v>3828.7272727272725</v>
      </c>
    </row>
    <row r="35" spans="1:26" x14ac:dyDescent="0.25">
      <c r="A35" s="6">
        <v>34</v>
      </c>
      <c r="B35" s="6" t="s">
        <v>1</v>
      </c>
      <c r="C35" s="9">
        <v>2651</v>
      </c>
      <c r="D35" s="6">
        <v>3058</v>
      </c>
      <c r="E35" s="6">
        <v>3056</v>
      </c>
      <c r="F35" s="6">
        <v>3061</v>
      </c>
      <c r="G35" s="6">
        <v>3058</v>
      </c>
      <c r="H35" s="6">
        <v>2754</v>
      </c>
      <c r="I35" s="6">
        <v>3162</v>
      </c>
      <c r="J35" s="6">
        <v>2957</v>
      </c>
      <c r="K35" s="16">
        <v>2754</v>
      </c>
      <c r="L35" s="16">
        <v>3060</v>
      </c>
      <c r="M35" s="11">
        <v>3060</v>
      </c>
      <c r="N35" s="9">
        <v>2958</v>
      </c>
      <c r="O35" s="12">
        <v>3060</v>
      </c>
      <c r="P35" s="9">
        <v>2856</v>
      </c>
      <c r="Q35" s="10">
        <v>2856</v>
      </c>
      <c r="R35" s="12">
        <v>3060</v>
      </c>
      <c r="S35" s="9">
        <v>3060</v>
      </c>
      <c r="T35" s="13">
        <v>3060</v>
      </c>
      <c r="U35" s="6">
        <v>3060</v>
      </c>
      <c r="V35" s="6">
        <v>3162</v>
      </c>
      <c r="W35" s="6">
        <v>3060</v>
      </c>
      <c r="X35" s="6">
        <v>3060</v>
      </c>
      <c r="Y35" s="4">
        <f t="shared" si="1"/>
        <v>65883</v>
      </c>
      <c r="Z35" s="4">
        <f t="shared" si="0"/>
        <v>2994.681818181818</v>
      </c>
    </row>
    <row r="36" spans="1:26" x14ac:dyDescent="0.25">
      <c r="A36" s="6">
        <v>35</v>
      </c>
      <c r="B36" s="6" t="s">
        <v>37</v>
      </c>
      <c r="C36" s="9">
        <v>2034</v>
      </c>
      <c r="D36" s="6">
        <v>2749</v>
      </c>
      <c r="E36" s="6">
        <v>2751</v>
      </c>
      <c r="F36" s="6">
        <v>2753</v>
      </c>
      <c r="G36" s="6">
        <v>2758</v>
      </c>
      <c r="H36" s="6">
        <v>2856</v>
      </c>
      <c r="I36" s="6">
        <v>2856</v>
      </c>
      <c r="J36" s="6">
        <v>2648</v>
      </c>
      <c r="K36" s="10">
        <v>2856</v>
      </c>
      <c r="L36" s="10">
        <v>2855</v>
      </c>
      <c r="M36" s="11">
        <v>2963</v>
      </c>
      <c r="N36" s="10">
        <v>2958</v>
      </c>
      <c r="O36" s="12">
        <v>2958</v>
      </c>
      <c r="P36" s="10">
        <v>2958</v>
      </c>
      <c r="Q36" s="10">
        <v>2958</v>
      </c>
      <c r="R36" s="12">
        <v>2958</v>
      </c>
      <c r="S36" s="10">
        <v>2958</v>
      </c>
      <c r="T36" s="13">
        <v>2958</v>
      </c>
      <c r="U36" s="6">
        <v>2958</v>
      </c>
      <c r="V36" s="6">
        <v>2958</v>
      </c>
      <c r="W36" s="6">
        <v>2754</v>
      </c>
      <c r="X36" s="6">
        <v>2958</v>
      </c>
      <c r="Y36" s="4">
        <f t="shared" si="1"/>
        <v>62413</v>
      </c>
      <c r="Z36" s="4">
        <f t="shared" si="0"/>
        <v>2836.9545454545455</v>
      </c>
    </row>
    <row r="37" spans="1:26" x14ac:dyDescent="0.25">
      <c r="A37" s="6">
        <v>36</v>
      </c>
      <c r="B37" s="6" t="s">
        <v>20</v>
      </c>
      <c r="C37" s="9">
        <v>1216</v>
      </c>
      <c r="D37" s="6">
        <v>1122</v>
      </c>
      <c r="E37" s="6">
        <v>1222</v>
      </c>
      <c r="F37" s="6">
        <v>2472</v>
      </c>
      <c r="G37" s="6">
        <v>2244</v>
      </c>
      <c r="H37" s="6">
        <v>2549</v>
      </c>
      <c r="I37" s="6">
        <v>2549</v>
      </c>
      <c r="J37" s="6">
        <v>2550</v>
      </c>
      <c r="K37" s="10">
        <v>2244</v>
      </c>
      <c r="L37" s="10">
        <v>2550</v>
      </c>
      <c r="M37" s="11">
        <v>2548</v>
      </c>
      <c r="N37" s="10">
        <v>2550</v>
      </c>
      <c r="O37" s="12">
        <v>2550</v>
      </c>
      <c r="P37" s="10">
        <v>2550</v>
      </c>
      <c r="Q37" s="10">
        <v>2550</v>
      </c>
      <c r="R37" s="12">
        <v>2550</v>
      </c>
      <c r="S37" s="10">
        <v>2550</v>
      </c>
      <c r="T37" s="13">
        <v>2550</v>
      </c>
      <c r="U37" s="6">
        <v>2550</v>
      </c>
      <c r="V37" s="6">
        <v>2550</v>
      </c>
      <c r="W37" s="6">
        <v>2550</v>
      </c>
      <c r="X37" s="6">
        <v>2550</v>
      </c>
      <c r="Y37" s="4">
        <f t="shared" si="1"/>
        <v>51316</v>
      </c>
      <c r="Z37" s="4">
        <f t="shared" si="0"/>
        <v>2332.5454545454545</v>
      </c>
    </row>
    <row r="38" spans="1:26" x14ac:dyDescent="0.25">
      <c r="A38" s="6">
        <v>37</v>
      </c>
      <c r="B38" s="6" t="s">
        <v>66</v>
      </c>
      <c r="C38" s="9"/>
      <c r="D38" s="6"/>
      <c r="E38" s="6"/>
      <c r="F38" s="6">
        <v>6119</v>
      </c>
      <c r="G38" s="6">
        <v>6120</v>
      </c>
      <c r="H38" s="6">
        <v>5711</v>
      </c>
      <c r="I38" s="6">
        <v>5710</v>
      </c>
      <c r="J38" s="6">
        <v>5711</v>
      </c>
      <c r="K38" s="10">
        <v>5712</v>
      </c>
      <c r="L38" s="10">
        <v>5508</v>
      </c>
      <c r="M38" s="11">
        <v>5500</v>
      </c>
      <c r="N38" s="10">
        <v>5303</v>
      </c>
      <c r="O38" s="12">
        <v>6120</v>
      </c>
      <c r="P38" s="10">
        <v>6120</v>
      </c>
      <c r="Q38" s="10">
        <v>6120</v>
      </c>
      <c r="R38" s="12">
        <v>6630</v>
      </c>
      <c r="S38" s="10">
        <v>6630</v>
      </c>
      <c r="T38" s="13">
        <v>6630</v>
      </c>
      <c r="U38" s="6">
        <v>6120</v>
      </c>
      <c r="V38" s="6">
        <v>7140</v>
      </c>
      <c r="W38" s="6">
        <v>7038</v>
      </c>
      <c r="X38" s="6">
        <v>7038</v>
      </c>
      <c r="Y38" s="4">
        <f t="shared" si="1"/>
        <v>116980</v>
      </c>
      <c r="Z38" s="4">
        <f t="shared" si="0"/>
        <v>6156.8421052631575</v>
      </c>
    </row>
    <row r="39" spans="1:26" x14ac:dyDescent="0.25">
      <c r="A39" s="6">
        <v>38</v>
      </c>
      <c r="B39" s="6" t="s">
        <v>19</v>
      </c>
      <c r="C39" s="9">
        <v>5406</v>
      </c>
      <c r="D39" s="6">
        <v>5605</v>
      </c>
      <c r="E39" s="6">
        <v>5922</v>
      </c>
      <c r="F39" s="6">
        <v>5340</v>
      </c>
      <c r="G39" s="6">
        <v>4896</v>
      </c>
      <c r="H39" s="6">
        <v>5198</v>
      </c>
      <c r="I39" s="6">
        <v>5913</v>
      </c>
      <c r="J39" s="6">
        <v>5710</v>
      </c>
      <c r="K39" s="10">
        <v>5710</v>
      </c>
      <c r="L39" s="10">
        <v>5712</v>
      </c>
      <c r="M39" s="11">
        <v>5608</v>
      </c>
      <c r="N39" s="10">
        <v>5610</v>
      </c>
      <c r="O39" s="12">
        <v>5610</v>
      </c>
      <c r="P39" s="10">
        <v>5916</v>
      </c>
      <c r="Q39" s="10">
        <v>5916</v>
      </c>
      <c r="R39" s="12">
        <v>5712</v>
      </c>
      <c r="S39" s="10">
        <v>5712</v>
      </c>
      <c r="T39" s="13">
        <v>5712</v>
      </c>
      <c r="U39" s="6">
        <v>5916</v>
      </c>
      <c r="V39" s="6">
        <v>5712</v>
      </c>
      <c r="W39" s="6">
        <v>5712</v>
      </c>
      <c r="X39" s="6">
        <v>6528</v>
      </c>
      <c r="Y39" s="4">
        <f t="shared" si="1"/>
        <v>125076</v>
      </c>
      <c r="Z39" s="4">
        <f t="shared" si="0"/>
        <v>5685.272727272727</v>
      </c>
    </row>
    <row r="40" spans="1:26" x14ac:dyDescent="0.25">
      <c r="A40" s="6">
        <v>39</v>
      </c>
      <c r="B40" s="6" t="s">
        <v>26</v>
      </c>
      <c r="C40" s="9">
        <v>4995</v>
      </c>
      <c r="D40" s="6">
        <v>6120</v>
      </c>
      <c r="E40" s="6">
        <v>6119</v>
      </c>
      <c r="F40" s="6">
        <v>6116</v>
      </c>
      <c r="G40" s="6">
        <v>5098</v>
      </c>
      <c r="H40" s="6">
        <v>4182</v>
      </c>
      <c r="I40" s="6">
        <v>6120</v>
      </c>
      <c r="J40" s="6">
        <v>6117</v>
      </c>
      <c r="K40" s="10">
        <v>6120</v>
      </c>
      <c r="L40" s="10">
        <v>6120</v>
      </c>
      <c r="M40" s="11">
        <v>6119</v>
      </c>
      <c r="N40" s="10">
        <v>6120</v>
      </c>
      <c r="O40" s="12">
        <v>6120</v>
      </c>
      <c r="P40" s="10">
        <v>6120</v>
      </c>
      <c r="Q40" s="10">
        <v>6120</v>
      </c>
      <c r="R40" s="12">
        <v>6120</v>
      </c>
      <c r="S40" s="10">
        <v>6120</v>
      </c>
      <c r="T40" s="13">
        <v>6120</v>
      </c>
      <c r="U40" s="6">
        <v>6120</v>
      </c>
      <c r="V40" s="6">
        <v>6120</v>
      </c>
      <c r="W40" s="6">
        <v>6120</v>
      </c>
      <c r="X40" s="6">
        <v>6120</v>
      </c>
      <c r="Y40" s="4">
        <f t="shared" si="1"/>
        <v>130546</v>
      </c>
      <c r="Z40" s="4">
        <f t="shared" si="0"/>
        <v>5933.909090909091</v>
      </c>
    </row>
    <row r="41" spans="1:26" x14ac:dyDescent="0.25">
      <c r="A41" s="6">
        <v>40</v>
      </c>
      <c r="B41" s="6" t="s">
        <v>33</v>
      </c>
      <c r="C41" s="9">
        <v>2546</v>
      </c>
      <c r="D41" s="6">
        <v>2851</v>
      </c>
      <c r="E41" s="6">
        <v>2856</v>
      </c>
      <c r="F41" s="6">
        <v>2854</v>
      </c>
      <c r="G41" s="6">
        <v>2845</v>
      </c>
      <c r="H41" s="6">
        <v>2855</v>
      </c>
      <c r="I41" s="6">
        <v>3054</v>
      </c>
      <c r="J41" s="6">
        <v>2749</v>
      </c>
      <c r="K41" s="10">
        <v>3059</v>
      </c>
      <c r="L41" s="10">
        <v>3060</v>
      </c>
      <c r="M41" s="11">
        <v>2754</v>
      </c>
      <c r="N41" s="10">
        <v>2754</v>
      </c>
      <c r="O41" s="12">
        <v>2856</v>
      </c>
      <c r="P41" s="10">
        <v>2856</v>
      </c>
      <c r="Q41" s="10">
        <v>2856</v>
      </c>
      <c r="R41" s="12">
        <v>2652</v>
      </c>
      <c r="S41" s="10">
        <v>2652</v>
      </c>
      <c r="T41" s="13">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10">
        <v>13767</v>
      </c>
      <c r="L42" s="10">
        <v>13260</v>
      </c>
      <c r="M42" s="11">
        <v>13770</v>
      </c>
      <c r="N42" s="10">
        <v>13770</v>
      </c>
      <c r="O42" s="12">
        <v>13770</v>
      </c>
      <c r="P42" s="10">
        <v>13770</v>
      </c>
      <c r="Q42" s="10">
        <v>13770</v>
      </c>
      <c r="R42" s="12">
        <v>14790</v>
      </c>
      <c r="S42" s="10">
        <v>14790</v>
      </c>
      <c r="T42" s="13">
        <v>14790</v>
      </c>
      <c r="U42" s="6">
        <v>14790</v>
      </c>
      <c r="V42" s="6">
        <v>14790</v>
      </c>
      <c r="W42" s="6">
        <v>14790</v>
      </c>
      <c r="X42" s="6">
        <v>15300</v>
      </c>
      <c r="Y42" s="4">
        <f t="shared" si="1"/>
        <v>305018</v>
      </c>
      <c r="Z42" s="4">
        <f t="shared" si="0"/>
        <v>13864.454545454546</v>
      </c>
    </row>
    <row r="43" spans="1:26" x14ac:dyDescent="0.25">
      <c r="A43" s="6">
        <v>42</v>
      </c>
      <c r="B43" s="6" t="s">
        <v>4</v>
      </c>
      <c r="C43" s="9">
        <v>15504</v>
      </c>
      <c r="D43" s="6">
        <v>16830</v>
      </c>
      <c r="E43" s="6">
        <v>16830</v>
      </c>
      <c r="F43" s="6">
        <v>16830</v>
      </c>
      <c r="G43" s="6">
        <v>19482</v>
      </c>
      <c r="H43" s="6">
        <v>17034</v>
      </c>
      <c r="I43" s="6">
        <v>19380</v>
      </c>
      <c r="J43" s="6">
        <v>17237</v>
      </c>
      <c r="K43" s="10">
        <v>16830</v>
      </c>
      <c r="L43" s="10">
        <v>18360</v>
      </c>
      <c r="M43" s="11">
        <v>17850</v>
      </c>
      <c r="N43" s="10">
        <v>17847</v>
      </c>
      <c r="O43" s="12">
        <v>17340</v>
      </c>
      <c r="P43" s="10">
        <v>18870</v>
      </c>
      <c r="Q43" s="10">
        <v>16830</v>
      </c>
      <c r="R43" s="12">
        <v>17442</v>
      </c>
      <c r="S43" s="10">
        <v>17850</v>
      </c>
      <c r="T43" s="13">
        <v>16830</v>
      </c>
      <c r="U43" s="6">
        <v>17646</v>
      </c>
      <c r="V43" s="6">
        <v>18462</v>
      </c>
      <c r="W43" s="6">
        <v>15810</v>
      </c>
      <c r="X43" s="6">
        <v>21420</v>
      </c>
      <c r="Y43" s="4">
        <f t="shared" si="1"/>
        <v>388514</v>
      </c>
      <c r="Z43" s="4">
        <f t="shared" si="0"/>
        <v>17659.727272727272</v>
      </c>
    </row>
    <row r="44" spans="1:26" x14ac:dyDescent="0.25">
      <c r="A44" s="6">
        <v>43</v>
      </c>
      <c r="B44" s="6" t="s">
        <v>2</v>
      </c>
      <c r="C44" s="9">
        <v>1122</v>
      </c>
      <c r="D44" s="6">
        <v>2447</v>
      </c>
      <c r="E44" s="6">
        <v>2753</v>
      </c>
      <c r="F44" s="6">
        <v>2754</v>
      </c>
      <c r="G44" s="6">
        <v>2742</v>
      </c>
      <c r="H44" s="6">
        <v>2856</v>
      </c>
      <c r="I44" s="6">
        <v>2856</v>
      </c>
      <c r="J44" s="6">
        <v>2754</v>
      </c>
      <c r="K44" s="10">
        <v>2855</v>
      </c>
      <c r="L44" s="10">
        <v>2856</v>
      </c>
      <c r="M44" s="11">
        <v>2856</v>
      </c>
      <c r="N44" s="10">
        <v>2854</v>
      </c>
      <c r="O44" s="10">
        <v>2856</v>
      </c>
      <c r="P44" s="10">
        <v>2856</v>
      </c>
      <c r="Q44" s="10">
        <v>2856</v>
      </c>
      <c r="R44" s="12">
        <v>2856</v>
      </c>
      <c r="S44" s="10">
        <v>2856</v>
      </c>
      <c r="T44" s="13">
        <v>2856</v>
      </c>
      <c r="U44" s="6">
        <v>2652</v>
      </c>
      <c r="V44" s="6">
        <v>2856</v>
      </c>
      <c r="W44" s="6">
        <v>2652</v>
      </c>
      <c r="X44" s="6">
        <v>2652</v>
      </c>
      <c r="Y44" s="4">
        <f t="shared" si="1"/>
        <v>59653</v>
      </c>
      <c r="Z44" s="4">
        <f t="shared" si="0"/>
        <v>2711.5</v>
      </c>
    </row>
    <row r="45" spans="1:26" x14ac:dyDescent="0.25">
      <c r="A45" s="6">
        <v>44</v>
      </c>
      <c r="B45" s="6" t="s">
        <v>29</v>
      </c>
      <c r="C45" s="9">
        <v>2550</v>
      </c>
      <c r="D45" s="6">
        <v>2855</v>
      </c>
      <c r="E45" s="6">
        <v>2856</v>
      </c>
      <c r="F45" s="6">
        <v>2856</v>
      </c>
      <c r="G45" s="6">
        <v>2550</v>
      </c>
      <c r="H45" s="6">
        <v>2040</v>
      </c>
      <c r="I45" s="6">
        <v>2856</v>
      </c>
      <c r="J45" s="6">
        <v>2856</v>
      </c>
      <c r="K45" s="10">
        <v>2855</v>
      </c>
      <c r="L45" s="10">
        <v>2856</v>
      </c>
      <c r="M45" s="11">
        <v>2856</v>
      </c>
      <c r="N45" s="10">
        <v>2856</v>
      </c>
      <c r="O45" s="12">
        <v>2856</v>
      </c>
      <c r="P45" s="10">
        <v>2856</v>
      </c>
      <c r="Q45" s="10">
        <v>2856</v>
      </c>
      <c r="R45" s="12">
        <v>2856</v>
      </c>
      <c r="S45" s="10">
        <v>2856</v>
      </c>
      <c r="T45" s="13">
        <v>2856</v>
      </c>
      <c r="U45" s="6">
        <v>2856</v>
      </c>
      <c r="V45" s="6">
        <v>2856</v>
      </c>
      <c r="W45" s="6">
        <v>2856</v>
      </c>
      <c r="X45" s="6">
        <v>2856</v>
      </c>
      <c r="Y45" s="4">
        <f t="shared" si="1"/>
        <v>61402</v>
      </c>
      <c r="Z45" s="4">
        <f t="shared" si="0"/>
        <v>2791</v>
      </c>
    </row>
    <row r="46" spans="1:26" x14ac:dyDescent="0.25">
      <c r="A46" s="6">
        <v>45</v>
      </c>
      <c r="B46" s="6" t="s">
        <v>22</v>
      </c>
      <c r="C46" s="9">
        <v>1631</v>
      </c>
      <c r="D46" s="6">
        <v>1630</v>
      </c>
      <c r="E46" s="6">
        <v>1833</v>
      </c>
      <c r="F46" s="6">
        <v>1836</v>
      </c>
      <c r="G46" s="6">
        <v>1632</v>
      </c>
      <c r="H46" s="6">
        <v>1836</v>
      </c>
      <c r="I46" s="6">
        <v>1833</v>
      </c>
      <c r="J46" s="6">
        <v>1836</v>
      </c>
      <c r="K46" s="10">
        <v>1834</v>
      </c>
      <c r="L46" s="10">
        <v>1427</v>
      </c>
      <c r="M46" s="11">
        <v>1835</v>
      </c>
      <c r="N46" s="10">
        <v>1836</v>
      </c>
      <c r="O46" s="12">
        <v>1836</v>
      </c>
      <c r="P46" s="6"/>
      <c r="Q46" s="10">
        <v>1836</v>
      </c>
      <c r="R46" s="12">
        <v>1836</v>
      </c>
      <c r="S46" s="10">
        <v>1836</v>
      </c>
      <c r="T46" s="13">
        <v>1836</v>
      </c>
      <c r="U46" s="6">
        <v>1836</v>
      </c>
      <c r="V46" s="6"/>
      <c r="W46" s="6"/>
      <c r="X46" s="6"/>
      <c r="Y46" s="4">
        <f t="shared" si="1"/>
        <v>32015</v>
      </c>
      <c r="Z46" s="4">
        <f t="shared" si="0"/>
        <v>1778.6111111111111</v>
      </c>
    </row>
    <row r="47" spans="1:26" x14ac:dyDescent="0.25">
      <c r="A47" s="6">
        <v>46</v>
      </c>
      <c r="B47" s="6" t="s">
        <v>67</v>
      </c>
      <c r="C47" s="9"/>
      <c r="D47" s="6">
        <v>5900</v>
      </c>
      <c r="E47" s="6">
        <v>5695</v>
      </c>
      <c r="F47" s="6">
        <v>6109</v>
      </c>
      <c r="G47" s="6">
        <v>6120</v>
      </c>
      <c r="H47" s="6">
        <v>5641</v>
      </c>
      <c r="I47" s="6">
        <v>5712</v>
      </c>
      <c r="J47" s="6">
        <v>5712</v>
      </c>
      <c r="K47" s="10">
        <v>5711</v>
      </c>
      <c r="L47" s="10">
        <v>5693</v>
      </c>
      <c r="M47" s="11">
        <v>5508</v>
      </c>
      <c r="N47" s="10">
        <v>5693</v>
      </c>
      <c r="O47" s="12">
        <v>6120</v>
      </c>
      <c r="P47" s="10">
        <v>6120</v>
      </c>
      <c r="Q47" s="10">
        <v>6120</v>
      </c>
      <c r="R47" s="12">
        <v>6630</v>
      </c>
      <c r="S47" s="10">
        <v>6630</v>
      </c>
      <c r="T47" s="13">
        <v>6630</v>
      </c>
      <c r="U47" s="6">
        <v>6120</v>
      </c>
      <c r="V47" s="6">
        <v>7140</v>
      </c>
      <c r="W47" s="6">
        <v>7038</v>
      </c>
      <c r="X47" s="6">
        <v>7038</v>
      </c>
      <c r="Y47" s="4">
        <f t="shared" si="1"/>
        <v>129080</v>
      </c>
      <c r="Z47" s="4">
        <f t="shared" si="0"/>
        <v>6146.666666666667</v>
      </c>
    </row>
    <row r="48" spans="1:26" x14ac:dyDescent="0.25">
      <c r="A48" s="6">
        <v>47</v>
      </c>
      <c r="B48" s="6" t="s">
        <v>3</v>
      </c>
      <c r="C48" s="9">
        <v>2226</v>
      </c>
      <c r="D48" s="6">
        <v>2242</v>
      </c>
      <c r="E48" s="6">
        <v>2445</v>
      </c>
      <c r="F48" s="6">
        <v>2444</v>
      </c>
      <c r="G48" s="6">
        <v>2442</v>
      </c>
      <c r="H48" s="6">
        <v>2448</v>
      </c>
      <c r="I48" s="6">
        <v>2448</v>
      </c>
      <c r="J48" s="6">
        <v>2448</v>
      </c>
      <c r="K48" s="10">
        <v>2448</v>
      </c>
      <c r="L48" s="10">
        <v>2448</v>
      </c>
      <c r="M48" s="11">
        <v>2448</v>
      </c>
      <c r="N48" s="10">
        <v>2448</v>
      </c>
      <c r="O48" s="10">
        <v>2448</v>
      </c>
      <c r="P48" s="10">
        <v>2856</v>
      </c>
      <c r="Q48" s="10">
        <v>2856</v>
      </c>
      <c r="R48" s="12">
        <v>2856</v>
      </c>
      <c r="S48" s="10">
        <v>2856</v>
      </c>
      <c r="T48" s="13">
        <v>2856</v>
      </c>
      <c r="U48" s="6">
        <v>2652</v>
      </c>
      <c r="V48" s="6">
        <v>2856</v>
      </c>
      <c r="W48" s="6">
        <v>2652</v>
      </c>
      <c r="X48" s="6">
        <v>2652</v>
      </c>
      <c r="Y48" s="4">
        <f t="shared" si="1"/>
        <v>56475</v>
      </c>
      <c r="Z48" s="4">
        <f t="shared" si="0"/>
        <v>2567.0454545454545</v>
      </c>
    </row>
    <row r="49" spans="1:26" x14ac:dyDescent="0.25">
      <c r="A49" s="6">
        <v>48</v>
      </c>
      <c r="B49" s="6" t="s">
        <v>17</v>
      </c>
      <c r="C49" s="9">
        <v>1016</v>
      </c>
      <c r="D49" s="6">
        <v>1009</v>
      </c>
      <c r="E49" s="6">
        <v>1413</v>
      </c>
      <c r="F49" s="6">
        <v>1639</v>
      </c>
      <c r="G49" s="6">
        <v>2040</v>
      </c>
      <c r="H49" s="6">
        <v>1632</v>
      </c>
      <c r="I49" s="6">
        <v>2039</v>
      </c>
      <c r="J49" s="6">
        <v>2037</v>
      </c>
      <c r="K49" s="10">
        <v>2040</v>
      </c>
      <c r="L49" s="17">
        <v>2040</v>
      </c>
      <c r="M49" s="11">
        <v>2040</v>
      </c>
      <c r="N49" s="10">
        <v>2040</v>
      </c>
      <c r="O49" s="12">
        <v>2040</v>
      </c>
      <c r="P49" s="10">
        <v>2040</v>
      </c>
      <c r="Q49" s="10">
        <v>2040</v>
      </c>
      <c r="R49" s="12">
        <v>2231</v>
      </c>
      <c r="S49" s="10">
        <v>2244</v>
      </c>
      <c r="T49" s="13">
        <v>2244</v>
      </c>
      <c r="U49" s="6">
        <v>2244</v>
      </c>
      <c r="V49" s="6">
        <v>2244</v>
      </c>
      <c r="W49" s="6">
        <v>2244</v>
      </c>
      <c r="X49" s="6">
        <v>2448</v>
      </c>
      <c r="Y49" s="4">
        <f t="shared" si="1"/>
        <v>43004</v>
      </c>
      <c r="Z49" s="4">
        <f t="shared" si="0"/>
        <v>1954.7272727272727</v>
      </c>
    </row>
    <row r="50" spans="1:26" x14ac:dyDescent="0.25">
      <c r="B50" s="31"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199351</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3"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4241.510638297872</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row>
    <row r="54" spans="1:26" x14ac:dyDescent="0.25">
      <c r="C54" s="1"/>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51"/>
  <sheetViews>
    <sheetView topLeftCell="M1" zoomScaleNormal="100" workbookViewId="0">
      <selection activeCell="J59" sqref="J59"/>
    </sheetView>
  </sheetViews>
  <sheetFormatPr baseColWidth="10" defaultRowHeight="15" x14ac:dyDescent="0.25"/>
  <cols>
    <col min="1" max="1" width="7.140625" bestFit="1" customWidth="1"/>
    <col min="2" max="2" width="39.42578125" bestFit="1"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3" t="s">
        <v>85</v>
      </c>
    </row>
    <row r="2" spans="1:26" x14ac:dyDescent="0.25">
      <c r="A2" s="18">
        <v>1</v>
      </c>
      <c r="B2" s="18" t="s">
        <v>30</v>
      </c>
      <c r="C2" s="18">
        <v>100</v>
      </c>
      <c r="D2" s="18">
        <v>135</v>
      </c>
      <c r="E2" s="18">
        <v>183</v>
      </c>
      <c r="F2" s="18">
        <v>532</v>
      </c>
      <c r="G2" s="18">
        <v>216</v>
      </c>
      <c r="H2" s="18">
        <v>55</v>
      </c>
      <c r="I2" s="18">
        <v>72</v>
      </c>
      <c r="J2" s="18">
        <v>124</v>
      </c>
      <c r="K2" s="11">
        <v>68</v>
      </c>
      <c r="L2" s="11">
        <v>76</v>
      </c>
      <c r="M2" s="11">
        <v>134</v>
      </c>
      <c r="N2" s="11">
        <v>120</v>
      </c>
      <c r="O2" s="13">
        <v>55</v>
      </c>
      <c r="P2" s="11">
        <v>116</v>
      </c>
      <c r="Q2" s="11">
        <v>163</v>
      </c>
      <c r="R2" s="13">
        <v>37</v>
      </c>
      <c r="S2" s="11">
        <v>94</v>
      </c>
      <c r="T2" s="13">
        <v>41</v>
      </c>
      <c r="U2" s="18">
        <v>120</v>
      </c>
      <c r="V2" s="18">
        <v>129</v>
      </c>
      <c r="W2" s="18">
        <v>144</v>
      </c>
      <c r="X2" s="18">
        <v>86</v>
      </c>
      <c r="Y2" s="3">
        <f>SUM(C2:X2)</f>
        <v>2800</v>
      </c>
      <c r="Z2" s="33">
        <f t="shared" ref="Z2:Z22" si="0">AVERAGE(C2:X2)</f>
        <v>127.27272727272727</v>
      </c>
    </row>
    <row r="3" spans="1:26" x14ac:dyDescent="0.25">
      <c r="A3" s="18">
        <v>2</v>
      </c>
      <c r="B3" s="18" t="s">
        <v>5</v>
      </c>
      <c r="C3" s="18">
        <v>562</v>
      </c>
      <c r="D3" s="18">
        <v>2817</v>
      </c>
      <c r="E3" s="18">
        <v>3300</v>
      </c>
      <c r="F3" s="18">
        <v>1078</v>
      </c>
      <c r="G3" s="18">
        <v>518</v>
      </c>
      <c r="H3" s="18">
        <v>355</v>
      </c>
      <c r="I3" s="18">
        <v>378</v>
      </c>
      <c r="J3" s="18">
        <v>104</v>
      </c>
      <c r="K3" s="11">
        <v>459</v>
      </c>
      <c r="L3" s="11">
        <v>239</v>
      </c>
      <c r="M3" s="11">
        <v>257</v>
      </c>
      <c r="N3" s="11">
        <v>338</v>
      </c>
      <c r="O3" s="13">
        <v>260</v>
      </c>
      <c r="P3" s="11">
        <v>297</v>
      </c>
      <c r="Q3" s="11">
        <v>323</v>
      </c>
      <c r="R3" s="13">
        <v>220</v>
      </c>
      <c r="S3" s="11">
        <v>363</v>
      </c>
      <c r="T3" s="13">
        <v>199</v>
      </c>
      <c r="U3" s="18">
        <v>345</v>
      </c>
      <c r="V3" s="18">
        <v>330</v>
      </c>
      <c r="W3" s="18">
        <v>510</v>
      </c>
      <c r="X3" s="18"/>
      <c r="Y3" s="3">
        <f t="shared" ref="Y3:Y49" si="1">SUM(C3:X3)</f>
        <v>13252</v>
      </c>
      <c r="Z3" s="33">
        <f t="shared" si="0"/>
        <v>631.04761904761904</v>
      </c>
    </row>
    <row r="4" spans="1:26" x14ac:dyDescent="0.25">
      <c r="A4" s="18">
        <v>3</v>
      </c>
      <c r="B4" s="18" t="s">
        <v>70</v>
      </c>
      <c r="C4" s="18"/>
      <c r="D4" s="18"/>
      <c r="E4" s="18"/>
      <c r="F4" s="18"/>
      <c r="G4" s="18"/>
      <c r="H4" s="18"/>
      <c r="I4" s="18"/>
      <c r="J4" s="18"/>
      <c r="K4" s="11"/>
      <c r="L4" s="19"/>
      <c r="M4" s="11">
        <v>389</v>
      </c>
      <c r="N4" s="11">
        <v>84</v>
      </c>
      <c r="O4" s="13">
        <v>55</v>
      </c>
      <c r="P4" s="11">
        <v>96</v>
      </c>
      <c r="Q4" s="11">
        <v>66</v>
      </c>
      <c r="R4" s="13">
        <v>42</v>
      </c>
      <c r="S4" s="11">
        <v>60</v>
      </c>
      <c r="T4" s="13">
        <v>84</v>
      </c>
      <c r="U4" s="18">
        <v>83</v>
      </c>
      <c r="V4" s="18">
        <v>146</v>
      </c>
      <c r="W4" s="18">
        <v>112</v>
      </c>
      <c r="X4" s="18">
        <v>166</v>
      </c>
      <c r="Y4" s="3">
        <f t="shared" si="1"/>
        <v>1383</v>
      </c>
      <c r="Z4" s="33">
        <f t="shared" si="0"/>
        <v>115.25</v>
      </c>
    </row>
    <row r="5" spans="1:26" x14ac:dyDescent="0.25">
      <c r="A5" s="18">
        <v>4</v>
      </c>
      <c r="B5" s="18" t="s">
        <v>16</v>
      </c>
      <c r="C5" s="18">
        <v>78</v>
      </c>
      <c r="D5" s="18">
        <v>99</v>
      </c>
      <c r="E5" s="18">
        <v>107</v>
      </c>
      <c r="F5" s="18">
        <v>87</v>
      </c>
      <c r="G5" s="18">
        <v>83</v>
      </c>
      <c r="H5" s="18">
        <v>51</v>
      </c>
      <c r="I5" s="18">
        <v>31</v>
      </c>
      <c r="J5" s="18">
        <v>83</v>
      </c>
      <c r="K5" s="11">
        <v>72</v>
      </c>
      <c r="L5" s="11">
        <v>59</v>
      </c>
      <c r="M5" s="11">
        <v>42</v>
      </c>
      <c r="N5" s="11">
        <v>58</v>
      </c>
      <c r="O5" s="13">
        <v>60</v>
      </c>
      <c r="P5" s="11">
        <v>42</v>
      </c>
      <c r="Q5" s="11">
        <v>112</v>
      </c>
      <c r="R5" s="13">
        <v>29</v>
      </c>
      <c r="S5" s="11">
        <v>62</v>
      </c>
      <c r="T5" s="13">
        <v>40</v>
      </c>
      <c r="U5" s="18">
        <v>140</v>
      </c>
      <c r="V5" s="18">
        <v>56</v>
      </c>
      <c r="W5" s="18">
        <v>162</v>
      </c>
      <c r="X5" s="18">
        <v>56</v>
      </c>
      <c r="Y5" s="3">
        <f t="shared" si="1"/>
        <v>1609</v>
      </c>
      <c r="Z5" s="33">
        <f t="shared" si="0"/>
        <v>73.13636363636364</v>
      </c>
    </row>
    <row r="6" spans="1:26" x14ac:dyDescent="0.25">
      <c r="A6" s="18">
        <v>5</v>
      </c>
      <c r="B6" s="18" t="s">
        <v>25</v>
      </c>
      <c r="C6" s="18">
        <v>58</v>
      </c>
      <c r="D6" s="18">
        <v>93</v>
      </c>
      <c r="E6" s="18">
        <v>156</v>
      </c>
      <c r="F6" s="18">
        <v>139</v>
      </c>
      <c r="G6" s="18">
        <v>141</v>
      </c>
      <c r="H6" s="18">
        <v>48</v>
      </c>
      <c r="I6" s="18">
        <v>90</v>
      </c>
      <c r="J6" s="18">
        <v>57</v>
      </c>
      <c r="K6" s="11">
        <v>39</v>
      </c>
      <c r="L6" s="11">
        <v>135</v>
      </c>
      <c r="M6" s="11">
        <v>51</v>
      </c>
      <c r="N6" s="11">
        <v>66</v>
      </c>
      <c r="O6" s="13">
        <v>126</v>
      </c>
      <c r="P6" s="11">
        <v>56</v>
      </c>
      <c r="Q6" s="11">
        <v>44</v>
      </c>
      <c r="R6" s="13">
        <v>66</v>
      </c>
      <c r="S6" s="11">
        <v>76</v>
      </c>
      <c r="T6" s="13">
        <v>76</v>
      </c>
      <c r="U6" s="18">
        <v>96</v>
      </c>
      <c r="V6" s="18">
        <v>76</v>
      </c>
      <c r="W6" s="18">
        <v>41</v>
      </c>
      <c r="X6" s="18">
        <v>177</v>
      </c>
      <c r="Y6" s="3">
        <f t="shared" si="1"/>
        <v>1907</v>
      </c>
      <c r="Z6" s="33">
        <f t="shared" si="0"/>
        <v>86.681818181818187</v>
      </c>
    </row>
    <row r="7" spans="1:26" x14ac:dyDescent="0.25">
      <c r="A7" s="18">
        <v>6</v>
      </c>
      <c r="B7" s="18" t="s">
        <v>12</v>
      </c>
      <c r="C7" s="18">
        <v>184</v>
      </c>
      <c r="D7" s="18">
        <v>56</v>
      </c>
      <c r="E7" s="18">
        <v>90</v>
      </c>
      <c r="F7" s="18">
        <v>124</v>
      </c>
      <c r="G7" s="18">
        <v>73</v>
      </c>
      <c r="H7" s="18">
        <v>31</v>
      </c>
      <c r="I7" s="18">
        <v>31</v>
      </c>
      <c r="J7" s="18">
        <v>40</v>
      </c>
      <c r="K7" s="11">
        <v>114</v>
      </c>
      <c r="L7" s="11">
        <v>45</v>
      </c>
      <c r="M7" s="11">
        <v>43</v>
      </c>
      <c r="N7" s="11">
        <v>80</v>
      </c>
      <c r="O7" s="13">
        <v>45</v>
      </c>
      <c r="P7" s="11">
        <v>41</v>
      </c>
      <c r="Q7" s="11">
        <v>40</v>
      </c>
      <c r="R7" s="13">
        <v>49</v>
      </c>
      <c r="S7" s="11">
        <v>19</v>
      </c>
      <c r="T7" s="13">
        <v>58</v>
      </c>
      <c r="U7" s="18">
        <v>104</v>
      </c>
      <c r="V7" s="18">
        <v>98</v>
      </c>
      <c r="W7" s="18">
        <v>113</v>
      </c>
      <c r="X7" s="18">
        <v>44</v>
      </c>
      <c r="Y7" s="3">
        <f t="shared" si="1"/>
        <v>1522</v>
      </c>
      <c r="Z7" s="33">
        <f t="shared" si="0"/>
        <v>69.181818181818187</v>
      </c>
    </row>
    <row r="8" spans="1:26" x14ac:dyDescent="0.25">
      <c r="A8" s="18">
        <v>7</v>
      </c>
      <c r="B8" s="18" t="s">
        <v>15</v>
      </c>
      <c r="C8" s="18">
        <v>123</v>
      </c>
      <c r="D8" s="18">
        <v>121</v>
      </c>
      <c r="E8" s="18">
        <v>100</v>
      </c>
      <c r="F8" s="18">
        <v>132</v>
      </c>
      <c r="G8" s="18">
        <v>76</v>
      </c>
      <c r="H8" s="18">
        <v>86</v>
      </c>
      <c r="I8" s="18">
        <v>57</v>
      </c>
      <c r="J8" s="18">
        <v>70</v>
      </c>
      <c r="K8" s="11">
        <v>36</v>
      </c>
      <c r="L8" s="11">
        <v>110</v>
      </c>
      <c r="M8" s="11">
        <v>83</v>
      </c>
      <c r="N8" s="11">
        <v>74</v>
      </c>
      <c r="O8" s="13">
        <v>104</v>
      </c>
      <c r="P8" s="11">
        <v>110</v>
      </c>
      <c r="Q8" s="11">
        <v>126</v>
      </c>
      <c r="R8" s="13">
        <v>906</v>
      </c>
      <c r="S8" s="11">
        <v>81</v>
      </c>
      <c r="T8" s="13">
        <v>86</v>
      </c>
      <c r="U8" s="18">
        <v>176</v>
      </c>
      <c r="V8" s="18">
        <v>61</v>
      </c>
      <c r="W8" s="18">
        <v>88</v>
      </c>
      <c r="X8" s="18">
        <v>136</v>
      </c>
      <c r="Y8" s="3">
        <f t="shared" si="1"/>
        <v>2942</v>
      </c>
      <c r="Z8" s="33">
        <f t="shared" si="0"/>
        <v>133.72727272727272</v>
      </c>
    </row>
    <row r="9" spans="1:26" x14ac:dyDescent="0.25">
      <c r="A9" s="18">
        <v>8</v>
      </c>
      <c r="B9" s="18" t="s">
        <v>9</v>
      </c>
      <c r="C9" s="18">
        <v>137</v>
      </c>
      <c r="D9" s="18">
        <v>78</v>
      </c>
      <c r="E9" s="18">
        <v>98</v>
      </c>
      <c r="F9" s="18">
        <v>164</v>
      </c>
      <c r="G9" s="18">
        <v>76</v>
      </c>
      <c r="H9" s="18">
        <v>19</v>
      </c>
      <c r="I9" s="18">
        <v>75</v>
      </c>
      <c r="J9" s="18">
        <v>91</v>
      </c>
      <c r="K9" s="11">
        <v>104</v>
      </c>
      <c r="L9" s="11">
        <v>76</v>
      </c>
      <c r="M9" s="11">
        <v>55</v>
      </c>
      <c r="N9" s="11">
        <v>42</v>
      </c>
      <c r="O9" s="13">
        <v>71</v>
      </c>
      <c r="P9" s="11">
        <v>51</v>
      </c>
      <c r="Q9" s="11">
        <v>52</v>
      </c>
      <c r="R9" s="13">
        <v>129</v>
      </c>
      <c r="S9" s="11">
        <v>31</v>
      </c>
      <c r="T9" s="13">
        <v>86</v>
      </c>
      <c r="U9" s="18">
        <v>66</v>
      </c>
      <c r="V9" s="18">
        <v>242</v>
      </c>
      <c r="W9" s="18">
        <v>56</v>
      </c>
      <c r="X9" s="18">
        <v>155</v>
      </c>
      <c r="Y9" s="3">
        <f t="shared" si="1"/>
        <v>1954</v>
      </c>
      <c r="Z9" s="33">
        <f t="shared" si="0"/>
        <v>88.818181818181813</v>
      </c>
    </row>
    <row r="10" spans="1:26" x14ac:dyDescent="0.25">
      <c r="A10" s="18">
        <v>9</v>
      </c>
      <c r="B10" s="18" t="s">
        <v>7</v>
      </c>
      <c r="C10" s="18">
        <v>154</v>
      </c>
      <c r="D10" s="18">
        <v>140</v>
      </c>
      <c r="E10" s="18">
        <v>96</v>
      </c>
      <c r="F10" s="18">
        <v>394</v>
      </c>
      <c r="G10" s="18">
        <v>84</v>
      </c>
      <c r="H10" s="18">
        <v>58</v>
      </c>
      <c r="I10" s="18">
        <v>82</v>
      </c>
      <c r="J10" s="18">
        <v>71</v>
      </c>
      <c r="K10" s="11">
        <v>106</v>
      </c>
      <c r="L10" s="11">
        <v>101</v>
      </c>
      <c r="M10" s="11">
        <v>90</v>
      </c>
      <c r="N10" s="11">
        <v>35</v>
      </c>
      <c r="O10" s="13">
        <v>193</v>
      </c>
      <c r="P10" s="11">
        <v>111</v>
      </c>
      <c r="Q10" s="11">
        <v>86</v>
      </c>
      <c r="R10" s="13">
        <v>402</v>
      </c>
      <c r="S10" s="11">
        <v>659</v>
      </c>
      <c r="T10" s="13">
        <v>531</v>
      </c>
      <c r="U10" s="18">
        <v>508</v>
      </c>
      <c r="V10" s="18">
        <v>623</v>
      </c>
      <c r="W10" s="18">
        <v>888</v>
      </c>
      <c r="X10" s="18">
        <v>1013</v>
      </c>
      <c r="Y10" s="3">
        <f t="shared" si="1"/>
        <v>6425</v>
      </c>
      <c r="Z10" s="33">
        <f t="shared" si="0"/>
        <v>292.04545454545456</v>
      </c>
    </row>
    <row r="11" spans="1:26" x14ac:dyDescent="0.25">
      <c r="A11" s="18">
        <v>10</v>
      </c>
      <c r="B11" s="18" t="s">
        <v>71</v>
      </c>
      <c r="C11" s="18">
        <v>68</v>
      </c>
      <c r="D11" s="18">
        <v>66</v>
      </c>
      <c r="E11" s="18">
        <v>61</v>
      </c>
      <c r="F11" s="18">
        <v>125</v>
      </c>
      <c r="G11" s="18">
        <v>37</v>
      </c>
      <c r="H11" s="18">
        <v>34</v>
      </c>
      <c r="I11" s="18">
        <v>47</v>
      </c>
      <c r="J11" s="18">
        <v>37</v>
      </c>
      <c r="K11" s="11">
        <v>57</v>
      </c>
      <c r="L11" s="11">
        <v>37</v>
      </c>
      <c r="M11" s="11"/>
      <c r="N11" s="10"/>
      <c r="O11" s="18"/>
      <c r="P11" s="18"/>
      <c r="Q11" s="18"/>
      <c r="R11" s="18"/>
      <c r="S11" s="18"/>
      <c r="T11" s="18"/>
      <c r="U11" s="18">
        <v>74</v>
      </c>
      <c r="V11" s="18">
        <v>52</v>
      </c>
      <c r="W11" s="18">
        <v>82</v>
      </c>
      <c r="X11" s="18"/>
      <c r="Y11" s="3">
        <f t="shared" si="1"/>
        <v>777</v>
      </c>
      <c r="Z11" s="33">
        <f t="shared" si="0"/>
        <v>59.769230769230766</v>
      </c>
    </row>
    <row r="12" spans="1:26" x14ac:dyDescent="0.25">
      <c r="A12" s="18">
        <v>11</v>
      </c>
      <c r="B12" s="18" t="s">
        <v>68</v>
      </c>
      <c r="C12" s="18"/>
      <c r="D12" s="18"/>
      <c r="E12" s="18"/>
      <c r="F12" s="18"/>
      <c r="G12" s="18"/>
      <c r="H12" s="18"/>
      <c r="I12" s="18"/>
      <c r="J12" s="18"/>
      <c r="K12" s="11">
        <v>34</v>
      </c>
      <c r="L12" s="11">
        <v>45</v>
      </c>
      <c r="M12" s="11">
        <v>54</v>
      </c>
      <c r="N12" s="11">
        <v>43</v>
      </c>
      <c r="O12" s="13">
        <v>126</v>
      </c>
      <c r="P12" s="11">
        <v>34</v>
      </c>
      <c r="Q12" s="11">
        <v>42</v>
      </c>
      <c r="R12" s="20">
        <v>46</v>
      </c>
      <c r="S12" s="11">
        <v>50</v>
      </c>
      <c r="T12" s="13">
        <v>40</v>
      </c>
      <c r="U12" s="18">
        <v>67</v>
      </c>
      <c r="V12" s="18">
        <v>56</v>
      </c>
      <c r="W12" s="18">
        <v>30</v>
      </c>
      <c r="X12" s="18"/>
      <c r="Y12" s="3">
        <f t="shared" si="1"/>
        <v>667</v>
      </c>
      <c r="Z12" s="33">
        <f t="shared" si="0"/>
        <v>51.307692307692307</v>
      </c>
    </row>
    <row r="13" spans="1:26" x14ac:dyDescent="0.25">
      <c r="A13" s="18">
        <v>12</v>
      </c>
      <c r="B13" s="18" t="s">
        <v>34</v>
      </c>
      <c r="C13" s="18">
        <v>110</v>
      </c>
      <c r="D13" s="18">
        <v>403</v>
      </c>
      <c r="E13" s="18">
        <v>211</v>
      </c>
      <c r="F13" s="18">
        <v>928</v>
      </c>
      <c r="G13" s="18">
        <v>216</v>
      </c>
      <c r="H13" s="18">
        <v>108</v>
      </c>
      <c r="I13" s="18">
        <v>93</v>
      </c>
      <c r="J13" s="18">
        <v>91</v>
      </c>
      <c r="K13" s="21">
        <v>72</v>
      </c>
      <c r="L13" s="11">
        <v>64</v>
      </c>
      <c r="M13" s="11">
        <v>63</v>
      </c>
      <c r="N13" s="11">
        <v>74</v>
      </c>
      <c r="O13" s="13">
        <v>72</v>
      </c>
      <c r="P13" s="11">
        <v>134</v>
      </c>
      <c r="Q13" s="11">
        <v>70</v>
      </c>
      <c r="R13" s="18"/>
      <c r="S13" s="11">
        <v>22</v>
      </c>
      <c r="T13" s="13">
        <v>158</v>
      </c>
      <c r="U13" s="18">
        <v>337</v>
      </c>
      <c r="V13" s="18">
        <v>194</v>
      </c>
      <c r="W13" s="18">
        <v>160</v>
      </c>
      <c r="X13" s="18">
        <v>218</v>
      </c>
      <c r="Y13" s="3">
        <f t="shared" si="1"/>
        <v>3798</v>
      </c>
      <c r="Z13" s="33">
        <f t="shared" si="0"/>
        <v>180.85714285714286</v>
      </c>
    </row>
    <row r="14" spans="1:26" x14ac:dyDescent="0.25">
      <c r="A14" s="18">
        <v>13</v>
      </c>
      <c r="B14" s="18" t="s">
        <v>27</v>
      </c>
      <c r="C14" s="18">
        <v>595</v>
      </c>
      <c r="D14" s="18">
        <v>2016</v>
      </c>
      <c r="E14" s="18">
        <v>1022</v>
      </c>
      <c r="F14" s="18">
        <v>639</v>
      </c>
      <c r="G14" s="18">
        <v>716</v>
      </c>
      <c r="H14" s="18">
        <v>212</v>
      </c>
      <c r="I14" s="18">
        <v>459</v>
      </c>
      <c r="J14" s="18">
        <v>241</v>
      </c>
      <c r="K14" s="11">
        <v>320</v>
      </c>
      <c r="L14" s="11">
        <v>228</v>
      </c>
      <c r="M14" s="11">
        <v>333</v>
      </c>
      <c r="N14" s="11">
        <v>180</v>
      </c>
      <c r="O14" s="13">
        <v>232</v>
      </c>
      <c r="P14" s="11">
        <v>216</v>
      </c>
      <c r="Q14" s="11">
        <v>478</v>
      </c>
      <c r="R14" s="13">
        <v>670</v>
      </c>
      <c r="S14" s="11">
        <v>189</v>
      </c>
      <c r="T14" s="13">
        <v>270</v>
      </c>
      <c r="U14" s="18">
        <v>369</v>
      </c>
      <c r="V14" s="18">
        <v>242</v>
      </c>
      <c r="W14" s="18">
        <v>339</v>
      </c>
      <c r="X14" s="18">
        <v>375</v>
      </c>
      <c r="Y14" s="3">
        <f t="shared" si="1"/>
        <v>10341</v>
      </c>
      <c r="Z14" s="33">
        <f t="shared" si="0"/>
        <v>470.04545454545456</v>
      </c>
    </row>
    <row r="15" spans="1:26" x14ac:dyDescent="0.25">
      <c r="A15" s="18">
        <v>14</v>
      </c>
      <c r="B15" s="18" t="s">
        <v>64</v>
      </c>
      <c r="C15" s="18"/>
      <c r="D15" s="18">
        <v>102</v>
      </c>
      <c r="E15" s="18">
        <v>119</v>
      </c>
      <c r="F15" s="18">
        <v>268</v>
      </c>
      <c r="G15" s="18">
        <v>254</v>
      </c>
      <c r="H15" s="18">
        <v>82</v>
      </c>
      <c r="I15" s="18">
        <v>352</v>
      </c>
      <c r="J15" s="18">
        <v>70</v>
      </c>
      <c r="K15" s="11">
        <v>372</v>
      </c>
      <c r="L15" s="11">
        <v>457</v>
      </c>
      <c r="M15" s="11">
        <v>182</v>
      </c>
      <c r="N15" s="11">
        <v>102</v>
      </c>
      <c r="O15" s="13">
        <v>152</v>
      </c>
      <c r="P15" s="11">
        <v>124</v>
      </c>
      <c r="Q15" s="11">
        <v>116</v>
      </c>
      <c r="R15" s="13">
        <v>88</v>
      </c>
      <c r="S15" s="11">
        <v>86</v>
      </c>
      <c r="T15" s="13">
        <v>236</v>
      </c>
      <c r="U15" s="18">
        <v>194</v>
      </c>
      <c r="V15" s="18">
        <v>168</v>
      </c>
      <c r="W15" s="18">
        <v>297</v>
      </c>
      <c r="X15" s="18">
        <v>288</v>
      </c>
      <c r="Y15" s="3">
        <f t="shared" si="1"/>
        <v>4109</v>
      </c>
      <c r="Z15" s="33">
        <f t="shared" si="0"/>
        <v>195.66666666666666</v>
      </c>
    </row>
    <row r="16" spans="1:26" x14ac:dyDescent="0.25">
      <c r="A16" s="18">
        <v>15</v>
      </c>
      <c r="B16" s="18" t="s">
        <v>8</v>
      </c>
      <c r="C16" s="18">
        <v>455</v>
      </c>
      <c r="D16" s="18">
        <v>1016</v>
      </c>
      <c r="E16" s="18">
        <v>248</v>
      </c>
      <c r="F16" s="18">
        <v>502</v>
      </c>
      <c r="G16" s="18">
        <v>615</v>
      </c>
      <c r="H16" s="18">
        <v>158</v>
      </c>
      <c r="I16" s="18">
        <v>331</v>
      </c>
      <c r="J16" s="18">
        <v>278</v>
      </c>
      <c r="K16" s="11">
        <v>548</v>
      </c>
      <c r="L16" s="11">
        <v>128</v>
      </c>
      <c r="M16" s="11">
        <v>274</v>
      </c>
      <c r="N16" s="11">
        <v>469</v>
      </c>
      <c r="O16" s="13">
        <v>512</v>
      </c>
      <c r="P16" s="11">
        <v>269</v>
      </c>
      <c r="Q16" s="11">
        <v>396</v>
      </c>
      <c r="R16" s="13">
        <v>385</v>
      </c>
      <c r="S16" s="11">
        <v>219</v>
      </c>
      <c r="T16" s="13">
        <v>536</v>
      </c>
      <c r="U16" s="18">
        <v>567</v>
      </c>
      <c r="V16" s="18">
        <v>409</v>
      </c>
      <c r="W16" s="18">
        <v>374</v>
      </c>
      <c r="X16" s="18">
        <v>509</v>
      </c>
      <c r="Y16" s="3">
        <f t="shared" si="1"/>
        <v>9198</v>
      </c>
      <c r="Z16" s="33">
        <f t="shared" si="0"/>
        <v>418.09090909090907</v>
      </c>
    </row>
    <row r="17" spans="1:26" x14ac:dyDescent="0.25">
      <c r="A17" s="18">
        <v>16</v>
      </c>
      <c r="B17" s="18" t="s">
        <v>35</v>
      </c>
      <c r="C17" s="18">
        <v>266</v>
      </c>
      <c r="D17" s="18">
        <v>432</v>
      </c>
      <c r="E17" s="18">
        <v>560</v>
      </c>
      <c r="F17" s="18">
        <v>857</v>
      </c>
      <c r="G17" s="18">
        <v>538</v>
      </c>
      <c r="H17" s="18">
        <v>145</v>
      </c>
      <c r="I17" s="18">
        <v>177</v>
      </c>
      <c r="J17" s="18">
        <v>264</v>
      </c>
      <c r="K17" s="11">
        <v>163</v>
      </c>
      <c r="L17" s="11">
        <v>361</v>
      </c>
      <c r="M17" s="11">
        <v>108</v>
      </c>
      <c r="N17" s="11">
        <v>208</v>
      </c>
      <c r="O17" s="13">
        <v>108</v>
      </c>
      <c r="P17" s="11">
        <v>106</v>
      </c>
      <c r="Q17" s="11">
        <v>203</v>
      </c>
      <c r="R17" s="13">
        <v>153</v>
      </c>
      <c r="S17" s="11">
        <v>104</v>
      </c>
      <c r="T17" s="13">
        <v>139</v>
      </c>
      <c r="U17" s="18"/>
      <c r="V17" s="18">
        <v>87</v>
      </c>
      <c r="W17" s="18">
        <v>156</v>
      </c>
      <c r="X17" s="18">
        <v>119</v>
      </c>
      <c r="Y17" s="3">
        <f t="shared" si="1"/>
        <v>5254</v>
      </c>
      <c r="Z17" s="33">
        <f t="shared" si="0"/>
        <v>250.1904761904762</v>
      </c>
    </row>
    <row r="18" spans="1:26" x14ac:dyDescent="0.25">
      <c r="A18" s="18">
        <v>17</v>
      </c>
      <c r="B18" s="18" t="s">
        <v>69</v>
      </c>
      <c r="C18" s="18"/>
      <c r="D18" s="18">
        <v>693</v>
      </c>
      <c r="E18" s="18">
        <v>174</v>
      </c>
      <c r="F18" s="18">
        <v>120</v>
      </c>
      <c r="G18" s="18">
        <v>414</v>
      </c>
      <c r="H18" s="18">
        <v>46</v>
      </c>
      <c r="I18" s="18">
        <v>95</v>
      </c>
      <c r="J18" s="18">
        <v>56</v>
      </c>
      <c r="K18" s="11">
        <v>66</v>
      </c>
      <c r="L18" s="11">
        <v>106</v>
      </c>
      <c r="M18" s="11">
        <v>185</v>
      </c>
      <c r="N18" s="11">
        <v>96</v>
      </c>
      <c r="O18" s="13">
        <v>36</v>
      </c>
      <c r="P18" s="11">
        <v>86</v>
      </c>
      <c r="Q18" s="11">
        <v>56</v>
      </c>
      <c r="R18" s="13">
        <v>86</v>
      </c>
      <c r="S18" s="11">
        <v>93</v>
      </c>
      <c r="T18" s="13">
        <v>76</v>
      </c>
      <c r="U18" s="18">
        <v>56</v>
      </c>
      <c r="V18" s="18">
        <v>106</v>
      </c>
      <c r="W18" s="18">
        <v>66</v>
      </c>
      <c r="X18" s="18">
        <v>390</v>
      </c>
      <c r="Y18" s="3">
        <f t="shared" si="1"/>
        <v>3102</v>
      </c>
      <c r="Z18" s="33">
        <f t="shared" si="0"/>
        <v>147.71428571428572</v>
      </c>
    </row>
    <row r="19" spans="1:26" x14ac:dyDescent="0.25">
      <c r="A19" s="18">
        <v>18</v>
      </c>
      <c r="B19" s="18" t="s">
        <v>11</v>
      </c>
      <c r="C19" s="18">
        <v>106</v>
      </c>
      <c r="D19" s="18">
        <v>80</v>
      </c>
      <c r="E19" s="18">
        <v>590</v>
      </c>
      <c r="F19" s="18">
        <v>104</v>
      </c>
      <c r="G19" s="18">
        <v>61</v>
      </c>
      <c r="H19" s="18">
        <v>58</v>
      </c>
      <c r="I19" s="18">
        <v>26</v>
      </c>
      <c r="J19" s="18">
        <v>52</v>
      </c>
      <c r="K19" s="11">
        <v>90</v>
      </c>
      <c r="L19" s="11">
        <v>78</v>
      </c>
      <c r="M19" s="11">
        <v>396</v>
      </c>
      <c r="N19" s="11">
        <v>72</v>
      </c>
      <c r="O19" s="13">
        <v>526</v>
      </c>
      <c r="P19" s="11">
        <v>88</v>
      </c>
      <c r="Q19" s="11">
        <v>62</v>
      </c>
      <c r="R19" s="13">
        <v>68</v>
      </c>
      <c r="S19" s="11">
        <v>34</v>
      </c>
      <c r="T19" s="13">
        <v>74</v>
      </c>
      <c r="U19" s="18">
        <v>154</v>
      </c>
      <c r="V19" s="18">
        <v>84</v>
      </c>
      <c r="W19" s="18">
        <v>24</v>
      </c>
      <c r="X19" s="18">
        <v>64</v>
      </c>
      <c r="Y19" s="3">
        <f t="shared" si="1"/>
        <v>2891</v>
      </c>
      <c r="Z19" s="33">
        <f t="shared" si="0"/>
        <v>131.40909090909091</v>
      </c>
    </row>
    <row r="20" spans="1:26" x14ac:dyDescent="0.25">
      <c r="A20" s="18">
        <v>19</v>
      </c>
      <c r="B20" s="18" t="s">
        <v>65</v>
      </c>
      <c r="C20" s="18"/>
      <c r="D20" s="18">
        <v>183</v>
      </c>
      <c r="E20" s="18">
        <v>228</v>
      </c>
      <c r="F20" s="18">
        <v>226</v>
      </c>
      <c r="G20" s="18">
        <v>332</v>
      </c>
      <c r="H20" s="18">
        <v>200</v>
      </c>
      <c r="I20" s="18">
        <v>130</v>
      </c>
      <c r="J20" s="18">
        <v>179</v>
      </c>
      <c r="K20" s="11">
        <v>199</v>
      </c>
      <c r="L20" s="11">
        <v>61</v>
      </c>
      <c r="M20" s="11">
        <v>162</v>
      </c>
      <c r="N20" s="11">
        <v>295</v>
      </c>
      <c r="O20" s="13">
        <v>24</v>
      </c>
      <c r="P20" s="11">
        <v>24</v>
      </c>
      <c r="Q20" s="11">
        <v>4</v>
      </c>
      <c r="R20" s="13">
        <v>23</v>
      </c>
      <c r="S20" s="11">
        <v>36</v>
      </c>
      <c r="T20" s="13">
        <v>40</v>
      </c>
      <c r="U20" s="18">
        <v>9</v>
      </c>
      <c r="V20" s="18">
        <v>23</v>
      </c>
      <c r="W20" s="18">
        <v>45</v>
      </c>
      <c r="X20" s="18">
        <v>48</v>
      </c>
      <c r="Y20" s="3">
        <f t="shared" si="1"/>
        <v>2471</v>
      </c>
      <c r="Z20" s="33">
        <f t="shared" si="0"/>
        <v>117.66666666666667</v>
      </c>
    </row>
    <row r="21" spans="1:26" x14ac:dyDescent="0.25">
      <c r="A21" s="18">
        <v>20</v>
      </c>
      <c r="B21" s="18" t="s">
        <v>23</v>
      </c>
      <c r="C21" s="18">
        <v>46</v>
      </c>
      <c r="D21" s="18">
        <v>40</v>
      </c>
      <c r="E21" s="18">
        <v>68</v>
      </c>
      <c r="F21" s="18">
        <v>44</v>
      </c>
      <c r="G21" s="18">
        <v>80</v>
      </c>
      <c r="H21" s="18">
        <v>28</v>
      </c>
      <c r="I21" s="18">
        <v>0</v>
      </c>
      <c r="J21" s="18">
        <v>44</v>
      </c>
      <c r="K21" s="11">
        <v>25</v>
      </c>
      <c r="L21" s="11">
        <v>228</v>
      </c>
      <c r="M21" s="11">
        <v>50</v>
      </c>
      <c r="N21" s="11">
        <v>45</v>
      </c>
      <c r="O21" s="13">
        <v>49</v>
      </c>
      <c r="P21" s="11">
        <v>26</v>
      </c>
      <c r="Q21" s="11">
        <v>108</v>
      </c>
      <c r="R21" s="13">
        <v>44</v>
      </c>
      <c r="S21" s="11">
        <v>79</v>
      </c>
      <c r="T21" s="13">
        <v>47</v>
      </c>
      <c r="U21" s="18">
        <v>92</v>
      </c>
      <c r="V21" s="18"/>
      <c r="W21" s="18">
        <v>18</v>
      </c>
      <c r="X21" s="18">
        <v>126</v>
      </c>
      <c r="Y21" s="3">
        <f t="shared" si="1"/>
        <v>1287</v>
      </c>
      <c r="Z21" s="33">
        <f t="shared" si="0"/>
        <v>61.285714285714285</v>
      </c>
    </row>
    <row r="22" spans="1:26" x14ac:dyDescent="0.25">
      <c r="A22" s="18">
        <v>21</v>
      </c>
      <c r="B22" s="18" t="s">
        <v>10</v>
      </c>
      <c r="C22" s="18">
        <v>149</v>
      </c>
      <c r="D22" s="18">
        <v>98</v>
      </c>
      <c r="E22" s="18">
        <v>272</v>
      </c>
      <c r="F22" s="18">
        <v>164</v>
      </c>
      <c r="G22" s="18">
        <v>78</v>
      </c>
      <c r="H22" s="18">
        <v>95</v>
      </c>
      <c r="I22" s="18">
        <v>36</v>
      </c>
      <c r="J22" s="18">
        <v>94</v>
      </c>
      <c r="K22" s="11">
        <v>67</v>
      </c>
      <c r="L22" s="11">
        <v>46</v>
      </c>
      <c r="M22" s="11">
        <v>58</v>
      </c>
      <c r="N22" s="11">
        <v>53</v>
      </c>
      <c r="O22" s="13">
        <v>66</v>
      </c>
      <c r="P22" s="11">
        <v>76</v>
      </c>
      <c r="Q22" s="11">
        <v>51</v>
      </c>
      <c r="R22" s="13">
        <v>66</v>
      </c>
      <c r="S22" s="11">
        <v>43</v>
      </c>
      <c r="T22" s="13">
        <v>116</v>
      </c>
      <c r="U22" s="18">
        <v>96</v>
      </c>
      <c r="V22" s="18">
        <v>70</v>
      </c>
      <c r="W22" s="18">
        <v>111</v>
      </c>
      <c r="X22" s="18">
        <v>156</v>
      </c>
      <c r="Y22" s="3">
        <f t="shared" si="1"/>
        <v>2061</v>
      </c>
      <c r="Z22" s="33">
        <f t="shared" si="0"/>
        <v>93.681818181818187</v>
      </c>
    </row>
    <row r="23" spans="1:26" x14ac:dyDescent="0.25">
      <c r="A23" s="18">
        <v>22</v>
      </c>
      <c r="B23" s="18" t="s">
        <v>38</v>
      </c>
      <c r="C23" s="18">
        <v>74</v>
      </c>
      <c r="D23" s="18">
        <v>207</v>
      </c>
      <c r="E23" s="18">
        <v>116</v>
      </c>
      <c r="F23" s="18">
        <v>299</v>
      </c>
      <c r="G23" s="18">
        <v>129</v>
      </c>
      <c r="H23" s="18">
        <v>114</v>
      </c>
      <c r="I23" s="18">
        <v>114</v>
      </c>
      <c r="J23" s="18">
        <v>92</v>
      </c>
      <c r="K23" s="11">
        <v>42</v>
      </c>
      <c r="L23" s="11">
        <v>47</v>
      </c>
      <c r="M23" s="11">
        <v>34</v>
      </c>
      <c r="N23" s="11">
        <v>108</v>
      </c>
      <c r="O23" s="13">
        <v>188</v>
      </c>
      <c r="P23" s="11">
        <v>189</v>
      </c>
      <c r="Q23" s="11">
        <v>108</v>
      </c>
      <c r="R23" s="13">
        <v>268</v>
      </c>
      <c r="S23" s="11">
        <v>85</v>
      </c>
      <c r="T23" s="13">
        <v>114</v>
      </c>
      <c r="U23" s="18">
        <v>132</v>
      </c>
      <c r="V23" s="18">
        <v>153</v>
      </c>
      <c r="W23" s="18">
        <v>130</v>
      </c>
      <c r="X23" s="18">
        <v>166</v>
      </c>
      <c r="Y23" s="3">
        <f t="shared" si="1"/>
        <v>2909</v>
      </c>
      <c r="Z23" s="33">
        <f>AVERAGE(C23:X23)</f>
        <v>132.22727272727272</v>
      </c>
    </row>
    <row r="24" spans="1:26" x14ac:dyDescent="0.25">
      <c r="A24" s="18">
        <v>23</v>
      </c>
      <c r="B24" s="18" t="s">
        <v>14</v>
      </c>
      <c r="C24" s="18">
        <v>48</v>
      </c>
      <c r="D24" s="18">
        <v>33</v>
      </c>
      <c r="E24" s="18">
        <v>75</v>
      </c>
      <c r="F24" s="18">
        <v>97</v>
      </c>
      <c r="G24" s="18">
        <v>84</v>
      </c>
      <c r="H24" s="18">
        <v>94</v>
      </c>
      <c r="I24" s="18">
        <v>41</v>
      </c>
      <c r="J24" s="18">
        <v>125</v>
      </c>
      <c r="K24" s="11">
        <v>69</v>
      </c>
      <c r="L24" s="11">
        <v>97</v>
      </c>
      <c r="M24" s="11">
        <v>97</v>
      </c>
      <c r="N24" s="11">
        <v>64</v>
      </c>
      <c r="O24" s="13">
        <v>64</v>
      </c>
      <c r="P24" s="11">
        <v>64</v>
      </c>
      <c r="Q24" s="11">
        <v>161</v>
      </c>
      <c r="R24" s="13">
        <v>54</v>
      </c>
      <c r="S24" s="11">
        <v>31</v>
      </c>
      <c r="T24" s="13">
        <v>74</v>
      </c>
      <c r="U24" s="18">
        <v>307</v>
      </c>
      <c r="V24" s="18">
        <v>54</v>
      </c>
      <c r="W24" s="18">
        <v>176</v>
      </c>
      <c r="X24" s="18">
        <v>59</v>
      </c>
      <c r="Y24" s="3">
        <f t="shared" si="1"/>
        <v>1968</v>
      </c>
      <c r="Z24" s="33">
        <f t="shared" ref="Z24:Z49" si="2">AVERAGE(C24:X24)</f>
        <v>89.454545454545453</v>
      </c>
    </row>
    <row r="25" spans="1:26" x14ac:dyDescent="0.25">
      <c r="A25" s="18">
        <v>24</v>
      </c>
      <c r="B25" s="18" t="s">
        <v>36</v>
      </c>
      <c r="C25" s="18">
        <v>440</v>
      </c>
      <c r="D25" s="18">
        <v>1477</v>
      </c>
      <c r="E25" s="18">
        <v>663</v>
      </c>
      <c r="F25" s="18">
        <v>1532</v>
      </c>
      <c r="G25" s="18">
        <v>348</v>
      </c>
      <c r="H25" s="18">
        <v>562</v>
      </c>
      <c r="I25" s="18">
        <v>392</v>
      </c>
      <c r="J25" s="18">
        <v>500</v>
      </c>
      <c r="K25" s="11">
        <v>332</v>
      </c>
      <c r="L25" s="11">
        <v>69</v>
      </c>
      <c r="M25" s="11">
        <v>253</v>
      </c>
      <c r="N25" s="11">
        <v>404</v>
      </c>
      <c r="O25" s="13">
        <v>227</v>
      </c>
      <c r="P25" s="11">
        <v>365</v>
      </c>
      <c r="Q25" s="11">
        <v>300</v>
      </c>
      <c r="R25" s="13">
        <v>356</v>
      </c>
      <c r="S25" s="11">
        <v>317</v>
      </c>
      <c r="T25" s="13">
        <v>311</v>
      </c>
      <c r="U25" s="18">
        <v>280</v>
      </c>
      <c r="V25" s="18">
        <v>370</v>
      </c>
      <c r="W25" s="18">
        <v>233</v>
      </c>
      <c r="X25" s="18">
        <v>530</v>
      </c>
      <c r="Y25" s="3">
        <f t="shared" si="1"/>
        <v>10261</v>
      </c>
      <c r="Z25" s="33">
        <f t="shared" si="2"/>
        <v>466.40909090909093</v>
      </c>
    </row>
    <row r="26" spans="1:26" x14ac:dyDescent="0.25">
      <c r="A26" s="18">
        <v>25</v>
      </c>
      <c r="B26" s="18" t="s">
        <v>24</v>
      </c>
      <c r="C26" s="18">
        <v>87</v>
      </c>
      <c r="D26" s="18">
        <v>71</v>
      </c>
      <c r="E26" s="18">
        <v>263</v>
      </c>
      <c r="F26" s="18">
        <v>123</v>
      </c>
      <c r="G26" s="18">
        <v>161</v>
      </c>
      <c r="H26" s="18">
        <v>12</v>
      </c>
      <c r="I26" s="18">
        <v>37</v>
      </c>
      <c r="J26" s="18">
        <v>25</v>
      </c>
      <c r="K26" s="11">
        <v>20</v>
      </c>
      <c r="L26" s="11">
        <v>448</v>
      </c>
      <c r="M26" s="11">
        <v>44</v>
      </c>
      <c r="N26" s="11">
        <v>36</v>
      </c>
      <c r="O26" s="13">
        <v>65</v>
      </c>
      <c r="P26" s="11">
        <v>39</v>
      </c>
      <c r="Q26" s="11">
        <v>53</v>
      </c>
      <c r="R26" s="13">
        <v>236</v>
      </c>
      <c r="S26" s="11">
        <v>66</v>
      </c>
      <c r="T26" s="13">
        <v>60</v>
      </c>
      <c r="U26" s="18">
        <v>33</v>
      </c>
      <c r="V26" s="18">
        <v>28</v>
      </c>
      <c r="W26" s="18">
        <v>46</v>
      </c>
      <c r="X26" s="18">
        <v>188</v>
      </c>
      <c r="Y26" s="3">
        <f t="shared" si="1"/>
        <v>2141</v>
      </c>
      <c r="Z26" s="33">
        <f t="shared" si="2"/>
        <v>97.318181818181813</v>
      </c>
    </row>
    <row r="27" spans="1:26" x14ac:dyDescent="0.25">
      <c r="A27" s="18">
        <v>26</v>
      </c>
      <c r="B27" s="18" t="s">
        <v>39</v>
      </c>
      <c r="C27" s="18">
        <v>55</v>
      </c>
      <c r="D27" s="18">
        <v>108</v>
      </c>
      <c r="E27" s="18">
        <v>92</v>
      </c>
      <c r="F27" s="18">
        <v>349</v>
      </c>
      <c r="G27" s="18">
        <v>75</v>
      </c>
      <c r="H27" s="18">
        <v>92</v>
      </c>
      <c r="I27" s="18">
        <v>92</v>
      </c>
      <c r="J27" s="18">
        <v>209</v>
      </c>
      <c r="K27" s="11">
        <v>58</v>
      </c>
      <c r="L27" s="11">
        <v>50</v>
      </c>
      <c r="M27" s="11">
        <v>52</v>
      </c>
      <c r="N27" s="11">
        <v>93</v>
      </c>
      <c r="O27" s="13">
        <v>51</v>
      </c>
      <c r="P27" s="11">
        <v>70</v>
      </c>
      <c r="Q27" s="11">
        <v>121</v>
      </c>
      <c r="R27" s="13">
        <v>36</v>
      </c>
      <c r="S27" s="11">
        <v>68</v>
      </c>
      <c r="T27" s="13">
        <v>60</v>
      </c>
      <c r="U27" s="18">
        <v>62</v>
      </c>
      <c r="V27" s="18">
        <v>62</v>
      </c>
      <c r="W27" s="18">
        <v>150</v>
      </c>
      <c r="X27" s="18">
        <v>247</v>
      </c>
      <c r="Y27" s="3">
        <f t="shared" si="1"/>
        <v>2252</v>
      </c>
      <c r="Z27" s="33">
        <f t="shared" si="2"/>
        <v>102.36363636363636</v>
      </c>
    </row>
    <row r="28" spans="1:26" x14ac:dyDescent="0.25">
      <c r="A28" s="18">
        <v>27</v>
      </c>
      <c r="B28" s="18" t="s">
        <v>28</v>
      </c>
      <c r="C28" s="18">
        <v>123</v>
      </c>
      <c r="D28" s="18">
        <v>462</v>
      </c>
      <c r="E28" s="18">
        <v>535</v>
      </c>
      <c r="F28" s="18">
        <v>398</v>
      </c>
      <c r="G28" s="18">
        <v>127</v>
      </c>
      <c r="H28" s="18">
        <v>54</v>
      </c>
      <c r="I28" s="18">
        <v>74</v>
      </c>
      <c r="J28" s="18">
        <v>50</v>
      </c>
      <c r="K28" s="11">
        <v>58</v>
      </c>
      <c r="L28" s="11">
        <v>94</v>
      </c>
      <c r="M28" s="11">
        <v>48</v>
      </c>
      <c r="N28" s="11">
        <v>29</v>
      </c>
      <c r="O28" s="13">
        <v>141</v>
      </c>
      <c r="P28" s="11">
        <v>111</v>
      </c>
      <c r="Q28" s="11">
        <v>222</v>
      </c>
      <c r="R28" s="13">
        <v>93</v>
      </c>
      <c r="S28" s="11">
        <v>55</v>
      </c>
      <c r="T28" s="13">
        <v>38</v>
      </c>
      <c r="U28" s="18">
        <v>81</v>
      </c>
      <c r="V28" s="18">
        <v>112</v>
      </c>
      <c r="W28" s="18">
        <v>131</v>
      </c>
      <c r="X28" s="18">
        <v>231</v>
      </c>
      <c r="Y28" s="3">
        <f t="shared" si="1"/>
        <v>3267</v>
      </c>
      <c r="Z28" s="33">
        <f t="shared" si="2"/>
        <v>148.5</v>
      </c>
    </row>
    <row r="29" spans="1:26" x14ac:dyDescent="0.25">
      <c r="A29" s="18">
        <v>28</v>
      </c>
      <c r="B29" s="18" t="s">
        <v>21</v>
      </c>
      <c r="C29" s="18">
        <v>105</v>
      </c>
      <c r="D29" s="18">
        <v>386</v>
      </c>
      <c r="E29" s="18">
        <v>167</v>
      </c>
      <c r="F29" s="18">
        <v>115</v>
      </c>
      <c r="G29" s="18">
        <v>57</v>
      </c>
      <c r="H29" s="18">
        <v>63</v>
      </c>
      <c r="I29" s="18">
        <v>49</v>
      </c>
      <c r="J29" s="18">
        <v>82</v>
      </c>
      <c r="K29" s="11">
        <v>36</v>
      </c>
      <c r="L29" s="11">
        <v>116</v>
      </c>
      <c r="M29" s="11">
        <v>216</v>
      </c>
      <c r="N29" s="11">
        <v>73</v>
      </c>
      <c r="O29" s="13">
        <v>124</v>
      </c>
      <c r="P29" s="11">
        <v>86</v>
      </c>
      <c r="Q29" s="11">
        <v>146</v>
      </c>
      <c r="R29" s="13">
        <v>100</v>
      </c>
      <c r="S29" s="11">
        <v>76</v>
      </c>
      <c r="T29" s="13">
        <v>66</v>
      </c>
      <c r="U29" s="18">
        <v>678</v>
      </c>
      <c r="V29" s="18">
        <v>146</v>
      </c>
      <c r="W29" s="18">
        <v>200</v>
      </c>
      <c r="X29" s="18">
        <v>146</v>
      </c>
      <c r="Y29" s="3">
        <f t="shared" si="1"/>
        <v>3233</v>
      </c>
      <c r="Z29" s="33">
        <f t="shared" si="2"/>
        <v>146.95454545454547</v>
      </c>
    </row>
    <row r="30" spans="1:26" x14ac:dyDescent="0.25">
      <c r="A30" s="18">
        <v>29</v>
      </c>
      <c r="B30" s="18" t="s">
        <v>0</v>
      </c>
      <c r="C30" s="18">
        <v>517</v>
      </c>
      <c r="D30" s="18">
        <v>304</v>
      </c>
      <c r="E30" s="18">
        <v>404</v>
      </c>
      <c r="F30" s="18">
        <v>188</v>
      </c>
      <c r="G30" s="18">
        <v>189</v>
      </c>
      <c r="H30" s="18">
        <v>146</v>
      </c>
      <c r="I30" s="18">
        <v>109</v>
      </c>
      <c r="J30" s="18">
        <v>92</v>
      </c>
      <c r="K30" s="18">
        <v>184</v>
      </c>
      <c r="L30" s="18">
        <v>15</v>
      </c>
      <c r="M30" s="11">
        <v>266</v>
      </c>
      <c r="N30" s="18">
        <v>249</v>
      </c>
      <c r="O30" s="13">
        <v>409</v>
      </c>
      <c r="P30" s="18">
        <v>122</v>
      </c>
      <c r="Q30" s="11">
        <v>282</v>
      </c>
      <c r="R30" s="13">
        <v>208</v>
      </c>
      <c r="S30" s="18">
        <v>272</v>
      </c>
      <c r="T30" s="13">
        <v>114</v>
      </c>
      <c r="U30" s="18">
        <v>153</v>
      </c>
      <c r="V30" s="18">
        <v>176</v>
      </c>
      <c r="W30" s="18">
        <v>153</v>
      </c>
      <c r="X30" s="18">
        <v>184</v>
      </c>
      <c r="Y30" s="3">
        <f t="shared" si="1"/>
        <v>4736</v>
      </c>
      <c r="Z30" s="33">
        <f t="shared" si="2"/>
        <v>215.27272727272728</v>
      </c>
    </row>
    <row r="31" spans="1:26" x14ac:dyDescent="0.25">
      <c r="A31" s="18">
        <v>30</v>
      </c>
      <c r="B31" s="18" t="s">
        <v>31</v>
      </c>
      <c r="C31" s="18">
        <v>73</v>
      </c>
      <c r="D31" s="18">
        <v>29</v>
      </c>
      <c r="E31" s="18">
        <v>211</v>
      </c>
      <c r="F31" s="18">
        <v>269</v>
      </c>
      <c r="G31" s="18">
        <v>145</v>
      </c>
      <c r="H31" s="18">
        <v>70</v>
      </c>
      <c r="I31" s="18">
        <v>96</v>
      </c>
      <c r="J31" s="18">
        <v>78</v>
      </c>
      <c r="K31" s="11">
        <v>77</v>
      </c>
      <c r="L31" s="11">
        <v>103</v>
      </c>
      <c r="M31" s="11">
        <v>84</v>
      </c>
      <c r="N31" s="11">
        <v>104</v>
      </c>
      <c r="O31" s="13">
        <v>86</v>
      </c>
      <c r="P31" s="11">
        <v>53</v>
      </c>
      <c r="Q31" s="11">
        <v>144</v>
      </c>
      <c r="R31" s="13">
        <v>146</v>
      </c>
      <c r="S31" s="11">
        <v>76</v>
      </c>
      <c r="T31" s="13">
        <v>104</v>
      </c>
      <c r="U31" s="18">
        <v>126</v>
      </c>
      <c r="V31" s="18">
        <v>321</v>
      </c>
      <c r="W31" s="18">
        <v>165</v>
      </c>
      <c r="X31" s="18">
        <v>125</v>
      </c>
      <c r="Y31" s="3">
        <f t="shared" si="1"/>
        <v>2685</v>
      </c>
      <c r="Z31" s="33">
        <f t="shared" si="2"/>
        <v>122.04545454545455</v>
      </c>
    </row>
    <row r="32" spans="1:26" x14ac:dyDescent="0.25">
      <c r="A32" s="18">
        <v>31</v>
      </c>
      <c r="B32" s="18" t="s">
        <v>32</v>
      </c>
      <c r="C32" s="18">
        <v>160</v>
      </c>
      <c r="D32" s="18">
        <v>282</v>
      </c>
      <c r="E32" s="18">
        <v>218</v>
      </c>
      <c r="F32" s="18">
        <v>503</v>
      </c>
      <c r="G32" s="18">
        <v>117</v>
      </c>
      <c r="H32" s="18">
        <v>63</v>
      </c>
      <c r="I32" s="18">
        <v>73</v>
      </c>
      <c r="J32" s="18">
        <v>53</v>
      </c>
      <c r="K32" s="11">
        <v>43</v>
      </c>
      <c r="L32" s="11">
        <v>62</v>
      </c>
      <c r="M32" s="11">
        <v>63</v>
      </c>
      <c r="N32" s="11">
        <v>84</v>
      </c>
      <c r="O32" s="13">
        <v>74</v>
      </c>
      <c r="P32" s="11">
        <v>80</v>
      </c>
      <c r="Q32" s="11">
        <v>64</v>
      </c>
      <c r="R32" s="13">
        <v>72</v>
      </c>
      <c r="S32" s="11">
        <v>137</v>
      </c>
      <c r="T32" s="13">
        <v>77</v>
      </c>
      <c r="U32" s="18">
        <v>52</v>
      </c>
      <c r="V32" s="18">
        <v>106</v>
      </c>
      <c r="W32" s="18">
        <v>96</v>
      </c>
      <c r="X32" s="18">
        <v>91</v>
      </c>
      <c r="Y32" s="3">
        <f t="shared" si="1"/>
        <v>2570</v>
      </c>
      <c r="Z32" s="33">
        <f t="shared" si="2"/>
        <v>116.81818181818181</v>
      </c>
    </row>
    <row r="33" spans="1:26" x14ac:dyDescent="0.25">
      <c r="A33" s="18">
        <v>32</v>
      </c>
      <c r="B33" s="18" t="s">
        <v>13</v>
      </c>
      <c r="C33" s="18">
        <v>61</v>
      </c>
      <c r="D33" s="18">
        <v>165</v>
      </c>
      <c r="E33" s="18">
        <v>157</v>
      </c>
      <c r="F33" s="18">
        <v>69</v>
      </c>
      <c r="G33" s="18">
        <v>116</v>
      </c>
      <c r="H33" s="18">
        <v>37</v>
      </c>
      <c r="I33" s="18">
        <v>12</v>
      </c>
      <c r="J33" s="18">
        <v>75</v>
      </c>
      <c r="K33" s="11">
        <v>59</v>
      </c>
      <c r="L33" s="11">
        <v>89</v>
      </c>
      <c r="M33" s="11">
        <v>93</v>
      </c>
      <c r="N33" s="11">
        <v>70</v>
      </c>
      <c r="O33" s="13">
        <v>98</v>
      </c>
      <c r="P33" s="11">
        <v>57</v>
      </c>
      <c r="Q33" s="11">
        <v>39</v>
      </c>
      <c r="R33" s="13">
        <v>69</v>
      </c>
      <c r="S33" s="11">
        <v>91</v>
      </c>
      <c r="T33" s="13">
        <v>54</v>
      </c>
      <c r="U33" s="18">
        <v>46</v>
      </c>
      <c r="V33" s="18">
        <v>72</v>
      </c>
      <c r="W33" s="18">
        <v>90</v>
      </c>
      <c r="X33" s="18">
        <v>116</v>
      </c>
      <c r="Y33" s="3">
        <f t="shared" si="1"/>
        <v>1735</v>
      </c>
      <c r="Z33" s="33">
        <f t="shared" si="2"/>
        <v>78.86363636363636</v>
      </c>
    </row>
    <row r="34" spans="1:26" x14ac:dyDescent="0.25">
      <c r="A34" s="18">
        <v>33</v>
      </c>
      <c r="B34" s="18" t="s">
        <v>18</v>
      </c>
      <c r="C34" s="18">
        <v>129</v>
      </c>
      <c r="D34" s="18">
        <v>144</v>
      </c>
      <c r="E34" s="18">
        <v>165</v>
      </c>
      <c r="F34" s="18">
        <v>304</v>
      </c>
      <c r="G34" s="18">
        <v>198</v>
      </c>
      <c r="H34" s="18">
        <v>164</v>
      </c>
      <c r="I34" s="18">
        <v>66</v>
      </c>
      <c r="J34" s="18">
        <v>163</v>
      </c>
      <c r="K34" s="11">
        <v>152</v>
      </c>
      <c r="L34" s="11">
        <v>407</v>
      </c>
      <c r="M34" s="11">
        <v>443</v>
      </c>
      <c r="N34" s="11">
        <v>180</v>
      </c>
      <c r="O34" s="13">
        <v>176</v>
      </c>
      <c r="P34" s="11">
        <v>741</v>
      </c>
      <c r="Q34" s="11">
        <v>292</v>
      </c>
      <c r="R34" s="13">
        <v>132</v>
      </c>
      <c r="S34" s="11">
        <v>56</v>
      </c>
      <c r="T34" s="13">
        <v>94</v>
      </c>
      <c r="U34" s="18">
        <v>165</v>
      </c>
      <c r="V34" s="18">
        <v>259</v>
      </c>
      <c r="W34" s="18">
        <v>271</v>
      </c>
      <c r="X34" s="18">
        <v>226</v>
      </c>
      <c r="Y34" s="3">
        <f t="shared" si="1"/>
        <v>4927</v>
      </c>
      <c r="Z34" s="33">
        <f t="shared" si="2"/>
        <v>223.95454545454547</v>
      </c>
    </row>
    <row r="35" spans="1:26" x14ac:dyDescent="0.25">
      <c r="A35" s="18">
        <v>34</v>
      </c>
      <c r="B35" s="18" t="s">
        <v>1</v>
      </c>
      <c r="C35" s="18">
        <v>208</v>
      </c>
      <c r="D35" s="18">
        <v>130</v>
      </c>
      <c r="E35" s="18">
        <v>152</v>
      </c>
      <c r="F35" s="18">
        <v>182</v>
      </c>
      <c r="G35" s="18">
        <v>287</v>
      </c>
      <c r="H35" s="18">
        <v>86</v>
      </c>
      <c r="I35" s="18">
        <v>72</v>
      </c>
      <c r="J35" s="18">
        <v>53</v>
      </c>
      <c r="K35" s="18">
        <v>64</v>
      </c>
      <c r="L35" s="18">
        <v>89</v>
      </c>
      <c r="M35" s="11">
        <v>68</v>
      </c>
      <c r="N35" s="18">
        <v>28</v>
      </c>
      <c r="O35" s="13">
        <v>45</v>
      </c>
      <c r="P35" s="18">
        <v>56</v>
      </c>
      <c r="Q35" s="11">
        <v>106</v>
      </c>
      <c r="R35" s="13">
        <v>49</v>
      </c>
      <c r="S35" s="18">
        <v>76</v>
      </c>
      <c r="T35" s="13">
        <v>70</v>
      </c>
      <c r="U35" s="18">
        <v>84</v>
      </c>
      <c r="V35" s="18">
        <v>90</v>
      </c>
      <c r="W35" s="18">
        <v>71</v>
      </c>
      <c r="X35" s="18">
        <v>76</v>
      </c>
      <c r="Y35" s="3">
        <f t="shared" si="1"/>
        <v>2142</v>
      </c>
      <c r="Z35" s="33">
        <f t="shared" si="2"/>
        <v>97.36363636363636</v>
      </c>
    </row>
    <row r="36" spans="1:26" x14ac:dyDescent="0.25">
      <c r="A36" s="18">
        <v>35</v>
      </c>
      <c r="B36" s="18" t="s">
        <v>37</v>
      </c>
      <c r="C36" s="18">
        <v>64</v>
      </c>
      <c r="D36" s="18">
        <v>142</v>
      </c>
      <c r="E36" s="18">
        <v>134</v>
      </c>
      <c r="F36" s="18">
        <v>295</v>
      </c>
      <c r="G36" s="18">
        <v>113</v>
      </c>
      <c r="H36" s="18">
        <v>111</v>
      </c>
      <c r="I36" s="18">
        <v>84</v>
      </c>
      <c r="J36" s="18">
        <v>191</v>
      </c>
      <c r="K36" s="11">
        <v>16</v>
      </c>
      <c r="L36" s="11">
        <v>125</v>
      </c>
      <c r="M36" s="11">
        <v>93</v>
      </c>
      <c r="N36" s="11">
        <v>60</v>
      </c>
      <c r="O36" s="13">
        <v>96</v>
      </c>
      <c r="P36" s="11">
        <v>118</v>
      </c>
      <c r="Q36" s="11">
        <v>112</v>
      </c>
      <c r="R36" s="13">
        <v>68</v>
      </c>
      <c r="S36" s="11">
        <v>71</v>
      </c>
      <c r="T36" s="13">
        <v>118</v>
      </c>
      <c r="U36" s="18">
        <v>88</v>
      </c>
      <c r="V36" s="18">
        <v>148</v>
      </c>
      <c r="W36" s="18">
        <v>137</v>
      </c>
      <c r="X36" s="18">
        <v>153</v>
      </c>
      <c r="Y36" s="3">
        <f t="shared" si="1"/>
        <v>2537</v>
      </c>
      <c r="Z36" s="33">
        <f t="shared" si="2"/>
        <v>115.31818181818181</v>
      </c>
    </row>
    <row r="37" spans="1:26" x14ac:dyDescent="0.25">
      <c r="A37" s="18">
        <v>36</v>
      </c>
      <c r="B37" s="18" t="s">
        <v>20</v>
      </c>
      <c r="C37" s="18">
        <v>71</v>
      </c>
      <c r="D37" s="18">
        <v>47</v>
      </c>
      <c r="E37" s="18">
        <v>42</v>
      </c>
      <c r="F37" s="18">
        <v>122</v>
      </c>
      <c r="G37" s="18">
        <v>84</v>
      </c>
      <c r="H37" s="18">
        <v>81</v>
      </c>
      <c r="I37" s="18">
        <v>45</v>
      </c>
      <c r="J37" s="18">
        <v>68</v>
      </c>
      <c r="K37" s="11">
        <v>60</v>
      </c>
      <c r="L37" s="11">
        <v>66</v>
      </c>
      <c r="M37" s="11">
        <v>172</v>
      </c>
      <c r="N37" s="11">
        <v>64</v>
      </c>
      <c r="O37" s="13">
        <v>70</v>
      </c>
      <c r="P37" s="11">
        <v>75</v>
      </c>
      <c r="Q37" s="11">
        <v>126</v>
      </c>
      <c r="R37" s="13">
        <v>47</v>
      </c>
      <c r="S37" s="11">
        <v>81</v>
      </c>
      <c r="T37" s="13">
        <v>70</v>
      </c>
      <c r="U37" s="18">
        <v>120</v>
      </c>
      <c r="V37" s="18">
        <v>89</v>
      </c>
      <c r="W37" s="18">
        <v>98</v>
      </c>
      <c r="X37" s="18">
        <v>102</v>
      </c>
      <c r="Y37" s="3">
        <f t="shared" si="1"/>
        <v>1800</v>
      </c>
      <c r="Z37" s="33">
        <f t="shared" si="2"/>
        <v>81.818181818181813</v>
      </c>
    </row>
    <row r="38" spans="1:26" x14ac:dyDescent="0.25">
      <c r="A38" s="18">
        <v>37</v>
      </c>
      <c r="B38" s="18" t="s">
        <v>66</v>
      </c>
      <c r="C38" s="18"/>
      <c r="D38" s="18"/>
      <c r="E38" s="18"/>
      <c r="F38" s="18">
        <v>175</v>
      </c>
      <c r="G38" s="18">
        <v>820</v>
      </c>
      <c r="H38" s="18">
        <v>252</v>
      </c>
      <c r="I38" s="18">
        <v>252</v>
      </c>
      <c r="J38" s="18">
        <v>247</v>
      </c>
      <c r="K38" s="11">
        <v>108</v>
      </c>
      <c r="L38" s="11">
        <v>106</v>
      </c>
      <c r="M38" s="11">
        <v>346</v>
      </c>
      <c r="N38" s="11">
        <v>131</v>
      </c>
      <c r="O38" s="13">
        <v>104</v>
      </c>
      <c r="P38" s="11">
        <v>126</v>
      </c>
      <c r="Q38" s="11">
        <v>96</v>
      </c>
      <c r="R38" s="13">
        <v>94</v>
      </c>
      <c r="S38" s="11">
        <v>106</v>
      </c>
      <c r="T38" s="13">
        <v>92</v>
      </c>
      <c r="U38" s="18">
        <v>170</v>
      </c>
      <c r="V38" s="18">
        <v>163</v>
      </c>
      <c r="W38" s="18">
        <v>255</v>
      </c>
      <c r="X38" s="18">
        <v>213</v>
      </c>
      <c r="Y38" s="3">
        <f t="shared" si="1"/>
        <v>3856</v>
      </c>
      <c r="Z38" s="33">
        <f t="shared" si="2"/>
        <v>202.94736842105263</v>
      </c>
    </row>
    <row r="39" spans="1:26" x14ac:dyDescent="0.25">
      <c r="A39" s="18">
        <v>38</v>
      </c>
      <c r="B39" s="18" t="s">
        <v>19</v>
      </c>
      <c r="C39" s="18">
        <v>228</v>
      </c>
      <c r="D39" s="18">
        <v>166</v>
      </c>
      <c r="E39" s="18">
        <v>206</v>
      </c>
      <c r="F39" s="18">
        <v>230</v>
      </c>
      <c r="G39" s="18">
        <v>181</v>
      </c>
      <c r="H39" s="18">
        <v>116</v>
      </c>
      <c r="I39" s="18">
        <v>83</v>
      </c>
      <c r="J39" s="18">
        <v>220</v>
      </c>
      <c r="K39" s="11">
        <v>140</v>
      </c>
      <c r="L39" s="11">
        <v>279</v>
      </c>
      <c r="M39" s="11">
        <v>196</v>
      </c>
      <c r="N39" s="11">
        <v>190</v>
      </c>
      <c r="O39" s="13">
        <v>200</v>
      </c>
      <c r="P39" s="11">
        <v>396</v>
      </c>
      <c r="Q39" s="11">
        <v>246</v>
      </c>
      <c r="R39" s="13">
        <v>114</v>
      </c>
      <c r="S39" s="11">
        <v>122</v>
      </c>
      <c r="T39" s="13">
        <v>140</v>
      </c>
      <c r="U39" s="18">
        <v>155</v>
      </c>
      <c r="V39" s="18">
        <v>320</v>
      </c>
      <c r="W39" s="18">
        <v>164</v>
      </c>
      <c r="X39" s="18">
        <v>232</v>
      </c>
      <c r="Y39" s="3">
        <f t="shared" si="1"/>
        <v>4324</v>
      </c>
      <c r="Z39" s="33">
        <f t="shared" si="2"/>
        <v>196.54545454545453</v>
      </c>
    </row>
    <row r="40" spans="1:26" x14ac:dyDescent="0.25">
      <c r="A40" s="18">
        <v>39</v>
      </c>
      <c r="B40" s="18" t="s">
        <v>26</v>
      </c>
      <c r="C40" s="18">
        <v>595</v>
      </c>
      <c r="D40" s="18">
        <v>1113</v>
      </c>
      <c r="E40" s="18">
        <v>985</v>
      </c>
      <c r="F40" s="18">
        <v>357</v>
      </c>
      <c r="G40" s="18">
        <v>1049</v>
      </c>
      <c r="H40" s="18">
        <v>84</v>
      </c>
      <c r="I40" s="18">
        <v>141</v>
      </c>
      <c r="J40" s="18">
        <v>126</v>
      </c>
      <c r="K40" s="11">
        <v>100</v>
      </c>
      <c r="L40" s="11">
        <v>226</v>
      </c>
      <c r="M40" s="11">
        <v>150</v>
      </c>
      <c r="N40" s="11">
        <v>77</v>
      </c>
      <c r="O40" s="13">
        <v>224</v>
      </c>
      <c r="P40" s="11">
        <v>162</v>
      </c>
      <c r="Q40" s="11">
        <v>108</v>
      </c>
      <c r="R40" s="13">
        <v>264</v>
      </c>
      <c r="S40" s="11">
        <v>161</v>
      </c>
      <c r="T40" s="13">
        <v>218</v>
      </c>
      <c r="U40" s="18">
        <v>270</v>
      </c>
      <c r="V40" s="18">
        <v>166</v>
      </c>
      <c r="W40" s="18">
        <v>176</v>
      </c>
      <c r="X40" s="18">
        <v>338</v>
      </c>
      <c r="Y40" s="3">
        <f t="shared" si="1"/>
        <v>7090</v>
      </c>
      <c r="Z40" s="33">
        <f t="shared" si="2"/>
        <v>322.27272727272725</v>
      </c>
    </row>
    <row r="41" spans="1:26" x14ac:dyDescent="0.25">
      <c r="A41" s="18">
        <v>40</v>
      </c>
      <c r="B41" s="18" t="s">
        <v>33</v>
      </c>
      <c r="C41" s="18">
        <v>201</v>
      </c>
      <c r="D41" s="18">
        <v>355</v>
      </c>
      <c r="E41" s="18">
        <v>251</v>
      </c>
      <c r="F41" s="18">
        <v>196</v>
      </c>
      <c r="G41" s="18">
        <v>132</v>
      </c>
      <c r="H41" s="18">
        <v>83</v>
      </c>
      <c r="I41" s="18">
        <v>83</v>
      </c>
      <c r="J41" s="18">
        <v>281</v>
      </c>
      <c r="K41" s="11">
        <v>44</v>
      </c>
      <c r="L41" s="11">
        <v>47</v>
      </c>
      <c r="M41" s="11">
        <v>154</v>
      </c>
      <c r="N41" s="11">
        <v>31</v>
      </c>
      <c r="O41" s="13">
        <v>46</v>
      </c>
      <c r="P41" s="11">
        <v>59</v>
      </c>
      <c r="Q41" s="11">
        <v>56</v>
      </c>
      <c r="R41" s="13">
        <v>52</v>
      </c>
      <c r="S41" s="11">
        <v>92</v>
      </c>
      <c r="T41" s="13">
        <v>64</v>
      </c>
      <c r="U41" s="18">
        <v>74</v>
      </c>
      <c r="V41" s="18">
        <v>66</v>
      </c>
      <c r="W41" s="18">
        <v>36</v>
      </c>
      <c r="X41" s="18">
        <v>52</v>
      </c>
      <c r="Y41" s="3">
        <f t="shared" si="1"/>
        <v>2455</v>
      </c>
      <c r="Z41" s="33">
        <f t="shared" si="2"/>
        <v>111.59090909090909</v>
      </c>
    </row>
    <row r="42" spans="1:26" x14ac:dyDescent="0.25">
      <c r="A42" s="18">
        <v>41</v>
      </c>
      <c r="B42" s="18" t="s">
        <v>6</v>
      </c>
      <c r="C42" s="18">
        <v>1029</v>
      </c>
      <c r="D42" s="18">
        <v>1778</v>
      </c>
      <c r="E42" s="18">
        <v>4717</v>
      </c>
      <c r="F42" s="18">
        <v>930</v>
      </c>
      <c r="G42" s="18">
        <v>752</v>
      </c>
      <c r="H42" s="18">
        <v>522</v>
      </c>
      <c r="I42" s="18">
        <v>923</v>
      </c>
      <c r="J42" s="18">
        <v>236</v>
      </c>
      <c r="K42" s="11">
        <v>591</v>
      </c>
      <c r="L42" s="11">
        <v>356</v>
      </c>
      <c r="M42" s="11">
        <v>362</v>
      </c>
      <c r="N42" s="11">
        <v>438</v>
      </c>
      <c r="O42" s="12">
        <v>1118</v>
      </c>
      <c r="P42" s="11">
        <v>648</v>
      </c>
      <c r="Q42" s="11">
        <v>529</v>
      </c>
      <c r="R42" s="13">
        <v>666</v>
      </c>
      <c r="S42" s="11">
        <v>680</v>
      </c>
      <c r="T42" s="13">
        <v>575</v>
      </c>
      <c r="U42" s="18">
        <v>700</v>
      </c>
      <c r="V42" s="18">
        <v>1158</v>
      </c>
      <c r="W42" s="18">
        <v>788</v>
      </c>
      <c r="X42" s="18">
        <v>734</v>
      </c>
      <c r="Y42" s="3">
        <f t="shared" si="1"/>
        <v>20230</v>
      </c>
      <c r="Z42" s="33">
        <f t="shared" si="2"/>
        <v>919.5454545454545</v>
      </c>
    </row>
    <row r="43" spans="1:26" x14ac:dyDescent="0.25">
      <c r="A43" s="18">
        <v>42</v>
      </c>
      <c r="B43" s="18" t="s">
        <v>4</v>
      </c>
      <c r="C43" s="18">
        <v>1047</v>
      </c>
      <c r="D43" s="18">
        <v>1430</v>
      </c>
      <c r="E43" s="18">
        <v>4084</v>
      </c>
      <c r="F43" s="18">
        <v>1604</v>
      </c>
      <c r="G43" s="18">
        <v>1180</v>
      </c>
      <c r="H43" s="18">
        <v>657</v>
      </c>
      <c r="I43" s="18">
        <v>730</v>
      </c>
      <c r="J43" s="18">
        <v>829</v>
      </c>
      <c r="K43" s="10">
        <v>1237</v>
      </c>
      <c r="L43" s="11">
        <v>987</v>
      </c>
      <c r="M43" s="11">
        <v>2239</v>
      </c>
      <c r="N43" s="11">
        <v>607</v>
      </c>
      <c r="O43" s="13">
        <v>560</v>
      </c>
      <c r="P43" s="11">
        <v>688</v>
      </c>
      <c r="Q43" s="11">
        <v>511</v>
      </c>
      <c r="R43" s="13">
        <v>341</v>
      </c>
      <c r="S43" s="11">
        <v>605</v>
      </c>
      <c r="T43" s="13">
        <v>460</v>
      </c>
      <c r="U43" s="18">
        <v>826</v>
      </c>
      <c r="V43" s="18">
        <v>1207</v>
      </c>
      <c r="W43" s="18">
        <v>954</v>
      </c>
      <c r="X43" s="18">
        <v>1650</v>
      </c>
      <c r="Y43" s="3">
        <f t="shared" si="1"/>
        <v>24433</v>
      </c>
      <c r="Z43" s="33">
        <f t="shared" si="2"/>
        <v>1110.590909090909</v>
      </c>
    </row>
    <row r="44" spans="1:26" x14ac:dyDescent="0.25">
      <c r="A44" s="18">
        <v>43</v>
      </c>
      <c r="B44" s="18" t="s">
        <v>2</v>
      </c>
      <c r="C44" s="18">
        <v>102</v>
      </c>
      <c r="D44" s="18">
        <v>101</v>
      </c>
      <c r="E44" s="18">
        <v>137</v>
      </c>
      <c r="F44" s="18">
        <v>128</v>
      </c>
      <c r="G44" s="18">
        <v>106</v>
      </c>
      <c r="H44" s="18">
        <v>66</v>
      </c>
      <c r="I44" s="18">
        <v>71</v>
      </c>
      <c r="J44" s="18">
        <v>54</v>
      </c>
      <c r="K44" s="11">
        <v>68</v>
      </c>
      <c r="L44" s="11">
        <v>156</v>
      </c>
      <c r="M44" s="11">
        <v>83</v>
      </c>
      <c r="N44" s="11">
        <v>84</v>
      </c>
      <c r="O44" s="11">
        <v>45</v>
      </c>
      <c r="P44" s="11">
        <v>63</v>
      </c>
      <c r="Q44" s="11">
        <v>76</v>
      </c>
      <c r="R44" s="13">
        <v>71</v>
      </c>
      <c r="S44" s="11">
        <v>61</v>
      </c>
      <c r="T44" s="13">
        <v>36</v>
      </c>
      <c r="U44" s="18">
        <v>62</v>
      </c>
      <c r="V44" s="18">
        <v>76</v>
      </c>
      <c r="W44" s="18">
        <v>78</v>
      </c>
      <c r="X44" s="18">
        <v>92</v>
      </c>
      <c r="Y44" s="3">
        <f t="shared" si="1"/>
        <v>1816</v>
      </c>
      <c r="Z44" s="33">
        <f t="shared" si="2"/>
        <v>82.545454545454547</v>
      </c>
    </row>
    <row r="45" spans="1:26" x14ac:dyDescent="0.25">
      <c r="A45" s="18">
        <v>44</v>
      </c>
      <c r="B45" s="18" t="s">
        <v>29</v>
      </c>
      <c r="C45" s="18">
        <v>155</v>
      </c>
      <c r="D45" s="18">
        <v>581</v>
      </c>
      <c r="E45" s="18">
        <v>691</v>
      </c>
      <c r="F45" s="18">
        <v>400</v>
      </c>
      <c r="G45" s="18">
        <v>93</v>
      </c>
      <c r="H45" s="18">
        <v>90</v>
      </c>
      <c r="I45" s="18">
        <v>98</v>
      </c>
      <c r="J45" s="18">
        <v>64</v>
      </c>
      <c r="K45" s="11">
        <v>90</v>
      </c>
      <c r="L45" s="11">
        <v>266</v>
      </c>
      <c r="M45" s="11">
        <v>106</v>
      </c>
      <c r="N45" s="11">
        <v>66</v>
      </c>
      <c r="O45" s="13">
        <v>83</v>
      </c>
      <c r="P45" s="11">
        <v>69</v>
      </c>
      <c r="Q45" s="11">
        <v>56</v>
      </c>
      <c r="R45" s="13">
        <v>116</v>
      </c>
      <c r="S45" s="11">
        <v>39</v>
      </c>
      <c r="T45" s="13">
        <v>91</v>
      </c>
      <c r="U45" s="18">
        <v>106</v>
      </c>
      <c r="V45" s="18">
        <v>90</v>
      </c>
      <c r="W45" s="18">
        <v>120</v>
      </c>
      <c r="X45" s="18">
        <v>186</v>
      </c>
      <c r="Y45" s="3">
        <f t="shared" si="1"/>
        <v>3656</v>
      </c>
      <c r="Z45" s="33">
        <f t="shared" si="2"/>
        <v>166.18181818181819</v>
      </c>
    </row>
    <row r="46" spans="1:26" x14ac:dyDescent="0.25">
      <c r="A46" s="18">
        <v>45</v>
      </c>
      <c r="B46" s="18" t="s">
        <v>22</v>
      </c>
      <c r="C46" s="18">
        <v>40</v>
      </c>
      <c r="D46" s="18">
        <v>38</v>
      </c>
      <c r="E46" s="18">
        <v>53</v>
      </c>
      <c r="F46" s="18">
        <v>44</v>
      </c>
      <c r="G46" s="18">
        <v>69</v>
      </c>
      <c r="H46" s="18">
        <v>36</v>
      </c>
      <c r="I46" s="18">
        <v>24</v>
      </c>
      <c r="J46" s="18">
        <v>42</v>
      </c>
      <c r="K46" s="11">
        <v>7</v>
      </c>
      <c r="L46" s="11">
        <v>50</v>
      </c>
      <c r="M46" s="11">
        <v>59</v>
      </c>
      <c r="N46" s="11">
        <v>45</v>
      </c>
      <c r="O46" s="13">
        <v>85</v>
      </c>
      <c r="P46" s="18"/>
      <c r="Q46" s="11">
        <v>45</v>
      </c>
      <c r="R46" s="13">
        <v>24</v>
      </c>
      <c r="S46" s="11">
        <v>62</v>
      </c>
      <c r="T46" s="13">
        <v>111</v>
      </c>
      <c r="U46" s="18">
        <v>116</v>
      </c>
      <c r="V46" s="18"/>
      <c r="W46" s="18"/>
      <c r="X46" s="18"/>
      <c r="Y46" s="3">
        <f t="shared" si="1"/>
        <v>950</v>
      </c>
      <c r="Z46" s="33">
        <f t="shared" si="2"/>
        <v>52.777777777777779</v>
      </c>
    </row>
    <row r="47" spans="1:26" x14ac:dyDescent="0.25">
      <c r="A47" s="18">
        <v>46</v>
      </c>
      <c r="B47" s="18" t="s">
        <v>67</v>
      </c>
      <c r="C47" s="18"/>
      <c r="D47" s="18">
        <v>312</v>
      </c>
      <c r="E47" s="18">
        <v>320</v>
      </c>
      <c r="F47" s="18">
        <v>95</v>
      </c>
      <c r="G47" s="18">
        <v>215</v>
      </c>
      <c r="H47" s="18">
        <v>66</v>
      </c>
      <c r="I47" s="18">
        <v>122</v>
      </c>
      <c r="J47" s="18">
        <v>102</v>
      </c>
      <c r="K47" s="11">
        <v>271</v>
      </c>
      <c r="L47" s="11">
        <v>393</v>
      </c>
      <c r="M47" s="11">
        <v>208</v>
      </c>
      <c r="N47" s="11">
        <v>103</v>
      </c>
      <c r="O47" s="13">
        <v>440</v>
      </c>
      <c r="P47" s="11">
        <v>237</v>
      </c>
      <c r="Q47" s="11">
        <v>110</v>
      </c>
      <c r="R47" s="13">
        <v>94</v>
      </c>
      <c r="S47" s="11">
        <v>95</v>
      </c>
      <c r="T47" s="13">
        <v>138</v>
      </c>
      <c r="U47" s="18">
        <v>144</v>
      </c>
      <c r="V47" s="18">
        <v>120</v>
      </c>
      <c r="W47" s="18">
        <v>483</v>
      </c>
      <c r="X47" s="18">
        <v>333</v>
      </c>
      <c r="Y47" s="3">
        <f t="shared" si="1"/>
        <v>4401</v>
      </c>
      <c r="Z47" s="33">
        <f t="shared" si="2"/>
        <v>209.57142857142858</v>
      </c>
    </row>
    <row r="48" spans="1:26" x14ac:dyDescent="0.25">
      <c r="A48" s="18">
        <v>47</v>
      </c>
      <c r="B48" s="18" t="s">
        <v>3</v>
      </c>
      <c r="C48" s="18">
        <v>98</v>
      </c>
      <c r="D48" s="18">
        <v>50</v>
      </c>
      <c r="E48" s="18">
        <v>107</v>
      </c>
      <c r="F48" s="18">
        <v>63</v>
      </c>
      <c r="G48" s="18">
        <v>66</v>
      </c>
      <c r="H48" s="18">
        <v>54</v>
      </c>
      <c r="I48" s="18">
        <v>83</v>
      </c>
      <c r="J48" s="18">
        <v>46</v>
      </c>
      <c r="K48" s="11">
        <v>94</v>
      </c>
      <c r="L48" s="11">
        <v>181</v>
      </c>
      <c r="M48" s="11">
        <v>93</v>
      </c>
      <c r="N48" s="11">
        <v>139</v>
      </c>
      <c r="O48" s="11">
        <v>83</v>
      </c>
      <c r="P48" s="11">
        <v>76</v>
      </c>
      <c r="Q48" s="11">
        <v>131</v>
      </c>
      <c r="R48" s="13">
        <v>76</v>
      </c>
      <c r="S48" s="11">
        <v>75</v>
      </c>
      <c r="T48" s="13">
        <v>49</v>
      </c>
      <c r="U48" s="18">
        <v>40</v>
      </c>
      <c r="V48" s="18">
        <v>76</v>
      </c>
      <c r="W48" s="18">
        <v>61</v>
      </c>
      <c r="X48" s="18">
        <v>92</v>
      </c>
      <c r="Y48" s="3">
        <f t="shared" si="1"/>
        <v>1833</v>
      </c>
      <c r="Z48" s="33">
        <f t="shared" si="2"/>
        <v>83.318181818181813</v>
      </c>
    </row>
    <row r="49" spans="1:26" x14ac:dyDescent="0.25">
      <c r="A49" s="18">
        <v>48</v>
      </c>
      <c r="B49" s="18" t="s">
        <v>17</v>
      </c>
      <c r="C49" s="18">
        <v>58</v>
      </c>
      <c r="D49" s="18">
        <v>38</v>
      </c>
      <c r="E49" s="18">
        <v>122</v>
      </c>
      <c r="F49" s="18">
        <v>48</v>
      </c>
      <c r="G49" s="18">
        <v>139</v>
      </c>
      <c r="H49" s="18">
        <v>99</v>
      </c>
      <c r="I49" s="18">
        <v>35</v>
      </c>
      <c r="J49" s="18">
        <v>42</v>
      </c>
      <c r="K49" s="11">
        <v>39</v>
      </c>
      <c r="L49" s="11">
        <v>48</v>
      </c>
      <c r="M49" s="11">
        <v>122</v>
      </c>
      <c r="N49" s="11">
        <v>61</v>
      </c>
      <c r="O49" s="13">
        <v>128</v>
      </c>
      <c r="P49" s="11">
        <v>54</v>
      </c>
      <c r="Q49" s="11">
        <v>69</v>
      </c>
      <c r="R49" s="13">
        <v>48</v>
      </c>
      <c r="S49" s="11">
        <v>79</v>
      </c>
      <c r="T49" s="13">
        <v>44</v>
      </c>
      <c r="U49" s="18">
        <v>438</v>
      </c>
      <c r="V49" s="18">
        <v>156</v>
      </c>
      <c r="W49" s="18">
        <v>132</v>
      </c>
      <c r="X49" s="18">
        <v>269</v>
      </c>
      <c r="Y49" s="3">
        <f t="shared" si="1"/>
        <v>2268</v>
      </c>
      <c r="Z49" s="33">
        <f t="shared" si="2"/>
        <v>103.09090909090909</v>
      </c>
    </row>
    <row r="50" spans="1:26" x14ac:dyDescent="0.25">
      <c r="B50" s="31" t="s">
        <v>78</v>
      </c>
      <c r="C50" s="31">
        <f>SUM(C2:C49)</f>
        <v>8959</v>
      </c>
      <c r="D50" s="31">
        <f t="shared" ref="D50:X50" si="3">SUM(D2:D49)</f>
        <v>18617</v>
      </c>
      <c r="E50" s="31">
        <f t="shared" si="3"/>
        <v>22750</v>
      </c>
      <c r="F50" s="31">
        <f t="shared" si="3"/>
        <v>15742</v>
      </c>
      <c r="G50" s="31">
        <f t="shared" si="3"/>
        <v>11640</v>
      </c>
      <c r="H50" s="31">
        <f t="shared" si="3"/>
        <v>5743</v>
      </c>
      <c r="I50" s="31">
        <f t="shared" si="3"/>
        <v>6563</v>
      </c>
      <c r="J50" s="31">
        <f t="shared" si="3"/>
        <v>6191</v>
      </c>
      <c r="K50" s="31">
        <f t="shared" si="3"/>
        <v>7070</v>
      </c>
      <c r="L50" s="31">
        <f t="shared" si="3"/>
        <v>7652</v>
      </c>
      <c r="M50" s="31">
        <f t="shared" si="3"/>
        <v>9153</v>
      </c>
      <c r="N50" s="31">
        <f t="shared" si="3"/>
        <v>6152</v>
      </c>
      <c r="O50" s="31">
        <f t="shared" si="3"/>
        <v>7902</v>
      </c>
      <c r="P50" s="31">
        <f t="shared" si="3"/>
        <v>6907</v>
      </c>
      <c r="Q50" s="31">
        <f t="shared" si="3"/>
        <v>6907</v>
      </c>
      <c r="R50" s="31">
        <f t="shared" si="3"/>
        <v>7403</v>
      </c>
      <c r="S50" s="31">
        <f t="shared" si="3"/>
        <v>6135</v>
      </c>
      <c r="T50" s="31">
        <f t="shared" si="3"/>
        <v>6375</v>
      </c>
      <c r="U50" s="31">
        <f t="shared" si="3"/>
        <v>9161</v>
      </c>
      <c r="V50" s="31">
        <f t="shared" si="3"/>
        <v>9036</v>
      </c>
      <c r="W50" s="31">
        <f t="shared" si="3"/>
        <v>9210</v>
      </c>
      <c r="X50" s="31">
        <f t="shared" si="3"/>
        <v>10957</v>
      </c>
    </row>
    <row r="51" spans="1:26" x14ac:dyDescent="0.25">
      <c r="B51" s="33" t="s">
        <v>85</v>
      </c>
      <c r="C51" s="33">
        <f>AVERAGE(C2:C49)</f>
        <v>218.51219512195121</v>
      </c>
      <c r="D51" s="33">
        <f t="shared" ref="D51:X51" si="4">AVERAGE(D2:D49)</f>
        <v>413.71111111111111</v>
      </c>
      <c r="E51" s="33">
        <f t="shared" si="4"/>
        <v>505.55555555555554</v>
      </c>
      <c r="F51" s="33">
        <f t="shared" si="4"/>
        <v>342.21739130434781</v>
      </c>
      <c r="G51" s="33">
        <f t="shared" si="4"/>
        <v>253.04347826086956</v>
      </c>
      <c r="H51" s="33">
        <f t="shared" si="4"/>
        <v>124.84782608695652</v>
      </c>
      <c r="I51" s="33">
        <f t="shared" si="4"/>
        <v>142.67391304347825</v>
      </c>
      <c r="J51" s="33">
        <f t="shared" si="4"/>
        <v>134.58695652173913</v>
      </c>
      <c r="K51" s="33">
        <f t="shared" si="4"/>
        <v>150.42553191489361</v>
      </c>
      <c r="L51" s="33">
        <f t="shared" si="4"/>
        <v>162.80851063829786</v>
      </c>
      <c r="M51" s="33">
        <f t="shared" si="4"/>
        <v>194.74468085106383</v>
      </c>
      <c r="N51" s="33">
        <f t="shared" si="4"/>
        <v>130.89361702127658</v>
      </c>
      <c r="O51" s="33">
        <f t="shared" si="4"/>
        <v>168.12765957446808</v>
      </c>
      <c r="P51" s="33">
        <f t="shared" si="4"/>
        <v>150.15217391304347</v>
      </c>
      <c r="Q51" s="33">
        <f t="shared" si="4"/>
        <v>146.95744680851064</v>
      </c>
      <c r="R51" s="33">
        <f t="shared" si="4"/>
        <v>160.93478260869566</v>
      </c>
      <c r="S51" s="33">
        <f t="shared" si="4"/>
        <v>130.53191489361703</v>
      </c>
      <c r="T51" s="33">
        <f t="shared" si="4"/>
        <v>135.63829787234042</v>
      </c>
      <c r="U51" s="33">
        <f t="shared" si="4"/>
        <v>194.91489361702128</v>
      </c>
      <c r="V51" s="33">
        <f t="shared" si="4"/>
        <v>196.43478260869566</v>
      </c>
      <c r="W51" s="33">
        <f t="shared" si="4"/>
        <v>195.95744680851064</v>
      </c>
      <c r="X51" s="33">
        <f t="shared" si="4"/>
        <v>249.02272727272728</v>
      </c>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sqref="A1:O20"/>
    </sheetView>
  </sheetViews>
  <sheetFormatPr baseColWidth="10" defaultRowHeight="15" x14ac:dyDescent="0.25"/>
  <cols>
    <col min="1" max="1" width="22.140625" bestFit="1" customWidth="1"/>
  </cols>
  <sheetData>
    <row r="1" spans="1:23" ht="18.75" x14ac:dyDescent="0.3">
      <c r="C1" s="35" t="s">
        <v>96</v>
      </c>
      <c r="D1" s="35"/>
      <c r="E1" s="35"/>
      <c r="F1" s="35"/>
      <c r="G1" s="35"/>
      <c r="H1" s="35"/>
      <c r="I1" s="35"/>
      <c r="J1" s="35"/>
      <c r="K1" s="35"/>
      <c r="L1" s="35"/>
      <c r="M1" s="35"/>
      <c r="N1" s="35"/>
      <c r="O1" s="35"/>
    </row>
    <row r="3" spans="1:23" x14ac:dyDescent="0.25">
      <c r="A3" s="31"/>
      <c r="B3" s="31" t="s">
        <v>41</v>
      </c>
      <c r="C3" s="31" t="s">
        <v>42</v>
      </c>
      <c r="D3" s="31" t="s">
        <v>43</v>
      </c>
      <c r="E3" s="31" t="s">
        <v>44</v>
      </c>
      <c r="F3" s="31" t="s">
        <v>45</v>
      </c>
      <c r="G3" s="31" t="s">
        <v>46</v>
      </c>
      <c r="H3" s="31" t="s">
        <v>47</v>
      </c>
      <c r="I3" s="31" t="s">
        <v>48</v>
      </c>
      <c r="J3" s="31" t="s">
        <v>49</v>
      </c>
      <c r="K3" s="31" t="s">
        <v>50</v>
      </c>
      <c r="L3" s="31" t="s">
        <v>51</v>
      </c>
      <c r="M3" s="31" t="s">
        <v>52</v>
      </c>
      <c r="N3" s="31" t="s">
        <v>53</v>
      </c>
      <c r="O3" s="31" t="s">
        <v>54</v>
      </c>
      <c r="P3" s="31" t="s">
        <v>55</v>
      </c>
      <c r="Q3" s="31" t="s">
        <v>56</v>
      </c>
      <c r="R3" s="31" t="s">
        <v>57</v>
      </c>
      <c r="S3" s="31" t="s">
        <v>58</v>
      </c>
      <c r="T3" s="31" t="s">
        <v>59</v>
      </c>
      <c r="U3" s="31" t="s">
        <v>60</v>
      </c>
      <c r="V3" s="31" t="s">
        <v>61</v>
      </c>
      <c r="W3" s="31" t="s">
        <v>62</v>
      </c>
    </row>
    <row r="4" spans="1:23" x14ac:dyDescent="0.25">
      <c r="A4" s="31" t="s">
        <v>90</v>
      </c>
      <c r="B4" s="9">
        <f>MIN('cantidad inicial pollos'!C2:C49)</f>
        <v>1016</v>
      </c>
      <c r="C4" s="9">
        <f>MIN('cantidad inicial pollos'!D2:D49)</f>
        <v>1009</v>
      </c>
      <c r="D4" s="9">
        <f>MIN('cantidad inicial pollos'!E2:E49)</f>
        <v>1215</v>
      </c>
      <c r="E4" s="9">
        <f>MIN('cantidad inicial pollos'!F2:F49)</f>
        <v>1223</v>
      </c>
      <c r="F4" s="9">
        <f>MIN('cantidad inicial pollos'!G2:G49)</f>
        <v>1020</v>
      </c>
      <c r="G4" s="9">
        <f>MIN('cantidad inicial pollos'!H2:H49)</f>
        <v>1111</v>
      </c>
      <c r="H4" s="9">
        <f>MIN('cantidad inicial pollos'!I2:I49)</f>
        <v>1117</v>
      </c>
      <c r="I4" s="9">
        <f>MIN('cantidad inicial pollos'!J2:J49)</f>
        <v>1022</v>
      </c>
      <c r="J4" s="9">
        <f>MIN('cantidad inicial pollos'!K2:K49)</f>
        <v>1119</v>
      </c>
      <c r="K4" s="9">
        <f>MIN('cantidad inicial pollos'!L2:L49)</f>
        <v>1122</v>
      </c>
      <c r="L4" s="9">
        <f>MIN('cantidad inicial pollos'!M2:M49)</f>
        <v>1222</v>
      </c>
      <c r="M4" s="9">
        <f>MIN('cantidad inicial pollos'!N2:N49)</f>
        <v>1224</v>
      </c>
      <c r="N4" s="9">
        <f>MIN('cantidad inicial pollos'!O2:O49)</f>
        <v>1224</v>
      </c>
      <c r="O4" s="9">
        <f>MIN('cantidad inicial pollos'!P2:P49)</f>
        <v>1224</v>
      </c>
      <c r="P4" s="9">
        <f>MIN('cantidad inicial pollos'!Q2:Q49)</f>
        <v>1224</v>
      </c>
      <c r="Q4" s="9">
        <f>MIN('cantidad inicial pollos'!R2:R49)</f>
        <v>1224</v>
      </c>
      <c r="R4" s="9">
        <f>MIN('cantidad inicial pollos'!S2:S49)</f>
        <v>1224</v>
      </c>
      <c r="S4" s="9">
        <f>MIN('cantidad inicial pollos'!T2:T49)</f>
        <v>1224</v>
      </c>
      <c r="T4" s="9">
        <f>MIN('cantidad inicial pollos'!U2:U49)</f>
        <v>1224</v>
      </c>
      <c r="U4" s="9">
        <f>MIN('cantidad inicial pollos'!V2:V49)</f>
        <v>1224</v>
      </c>
      <c r="V4" s="9">
        <f>MIN('cantidad inicial pollos'!W2:W49)</f>
        <v>1224</v>
      </c>
      <c r="W4" s="9">
        <f>MIN('cantidad inicial pollos'!X2:X49)</f>
        <v>1224</v>
      </c>
    </row>
    <row r="5" spans="1:23" x14ac:dyDescent="0.25">
      <c r="A5" s="31" t="s">
        <v>91</v>
      </c>
      <c r="B5" s="9">
        <f>AVERAGE('cantidad inicial pollos'!C2:C49)</f>
        <v>3604.3902439024391</v>
      </c>
      <c r="C5" s="9">
        <f>AVERAGE('cantidad inicial pollos'!D2:D49)</f>
        <v>4119.1555555555551</v>
      </c>
      <c r="D5" s="9">
        <f>AVERAGE('cantidad inicial pollos'!E2:E49)</f>
        <v>4161.8</v>
      </c>
      <c r="E5" s="9">
        <f>AVERAGE('cantidad inicial pollos'!F2:F49)</f>
        <v>4382.847826086957</v>
      </c>
      <c r="F5" s="9">
        <f>AVERAGE('cantidad inicial pollos'!G2:G49)</f>
        <v>4168.282608695652</v>
      </c>
      <c r="G5" s="9">
        <f>AVERAGE('cantidad inicial pollos'!H2:H49)</f>
        <v>3831.521739130435</v>
      </c>
      <c r="H5" s="9">
        <f>AVERAGE('cantidad inicial pollos'!I2:I49)</f>
        <v>4312.782608695652</v>
      </c>
      <c r="I5" s="9">
        <f>AVERAGE('cantidad inicial pollos'!J2:J49)</f>
        <v>4140.369565217391</v>
      </c>
      <c r="J5" s="9">
        <f>AVERAGE('cantidad inicial pollos'!K2:K49)</f>
        <v>4214.0638297872338</v>
      </c>
      <c r="K5" s="9">
        <f>AVERAGE('cantidad inicial pollos'!L2:L49)</f>
        <v>4241.510638297872</v>
      </c>
      <c r="L5" s="9">
        <f>AVERAGE('cantidad inicial pollos'!M2:M49)</f>
        <v>4280.8936170212764</v>
      </c>
      <c r="M5" s="9">
        <f>AVERAGE('cantidad inicial pollos'!N2:N49)</f>
        <v>4268.255319148936</v>
      </c>
      <c r="N5" s="9">
        <f>AVERAGE('cantidad inicial pollos'!O2:O49)</f>
        <v>4249.2765957446809</v>
      </c>
      <c r="O5" s="9">
        <f>AVERAGE('cantidad inicial pollos'!P2:P49)</f>
        <v>4353.391304347826</v>
      </c>
      <c r="P5" s="9">
        <f>AVERAGE('cantidad inicial pollos'!Q2:Q49)</f>
        <v>4249.2765957446809</v>
      </c>
      <c r="Q5" s="9">
        <f>AVERAGE('cantidad inicial pollos'!R2:R49)</f>
        <v>4738.282608695652</v>
      </c>
      <c r="R5" s="9">
        <f>AVERAGE('cantidad inicial pollos'!S2:S49)</f>
        <v>4637.744680851064</v>
      </c>
      <c r="S5" s="9">
        <f>AVERAGE('cantidad inicial pollos'!T2:T49)</f>
        <v>4720.2127659574471</v>
      </c>
      <c r="T5" s="9">
        <f>AVERAGE('cantidad inicial pollos'!U2:U49)</f>
        <v>4598.6808510638302</v>
      </c>
      <c r="U5" s="9">
        <f>AVERAGE('cantidad inicial pollos'!V2:V49)</f>
        <v>4829.478260869565</v>
      </c>
      <c r="V5" s="9">
        <f>AVERAGE('cantidad inicial pollos'!W2:W49)</f>
        <v>4683.3191489361698</v>
      </c>
      <c r="W5" s="9">
        <f>AVERAGE('cantidad inicial pollos'!X2:X49)</f>
        <v>4970.181818181818</v>
      </c>
    </row>
    <row r="6" spans="1:23" x14ac:dyDescent="0.25">
      <c r="A6" s="31" t="s">
        <v>92</v>
      </c>
      <c r="B6" s="9">
        <f>MAX('cantidad inicial pollos'!C2:C49)</f>
        <v>15504</v>
      </c>
      <c r="C6" s="9">
        <f>MAX('cantidad inicial pollos'!D2:D49)</f>
        <v>16830</v>
      </c>
      <c r="D6" s="9">
        <f>MAX('cantidad inicial pollos'!E2:E49)</f>
        <v>16830</v>
      </c>
      <c r="E6" s="9">
        <f>MAX('cantidad inicial pollos'!F2:F49)</f>
        <v>16830</v>
      </c>
      <c r="F6" s="9">
        <f>MAX('cantidad inicial pollos'!G2:G49)</f>
        <v>19482</v>
      </c>
      <c r="G6" s="9">
        <f>MAX('cantidad inicial pollos'!H2:H49)</f>
        <v>17034</v>
      </c>
      <c r="H6" s="9">
        <f>MAX('cantidad inicial pollos'!I2:I49)</f>
        <v>19380</v>
      </c>
      <c r="I6" s="9">
        <f>MAX('cantidad inicial pollos'!J2:J49)</f>
        <v>17237</v>
      </c>
      <c r="J6" s="9">
        <f>MAX('cantidad inicial pollos'!K2:K49)</f>
        <v>16830</v>
      </c>
      <c r="K6" s="9">
        <f>MAX('cantidad inicial pollos'!L2:L49)</f>
        <v>18360</v>
      </c>
      <c r="L6" s="9">
        <f>MAX('cantidad inicial pollos'!M2:M49)</f>
        <v>17850</v>
      </c>
      <c r="M6" s="9">
        <f>MAX('cantidad inicial pollos'!N2:N49)</f>
        <v>17847</v>
      </c>
      <c r="N6" s="9">
        <f>MAX('cantidad inicial pollos'!O2:O49)</f>
        <v>17340</v>
      </c>
      <c r="O6" s="9">
        <f>MAX('cantidad inicial pollos'!P2:P49)</f>
        <v>18870</v>
      </c>
      <c r="P6" s="9">
        <f>MAX('cantidad inicial pollos'!Q2:Q49)</f>
        <v>16830</v>
      </c>
      <c r="Q6" s="9">
        <f>MAX('cantidad inicial pollos'!R2:R49)</f>
        <v>17442</v>
      </c>
      <c r="R6" s="9">
        <f>MAX('cantidad inicial pollos'!S2:S49)</f>
        <v>17850</v>
      </c>
      <c r="S6" s="9">
        <f>MAX('cantidad inicial pollos'!T2:T49)</f>
        <v>16830</v>
      </c>
      <c r="T6" s="9">
        <f>MAX('cantidad inicial pollos'!U2:U49)</f>
        <v>17646</v>
      </c>
      <c r="U6" s="9">
        <f>MAX('cantidad inicial pollos'!V2:V49)</f>
        <v>18462</v>
      </c>
      <c r="V6" s="9">
        <f>MAX('cantidad inicial pollos'!W2:W49)</f>
        <v>16320</v>
      </c>
      <c r="W6" s="9">
        <f>MAX('cantidad inicial pollos'!X2:X49)</f>
        <v>21420</v>
      </c>
    </row>
    <row r="7" spans="1:23" x14ac:dyDescent="0.25">
      <c r="A7" s="31" t="s">
        <v>93</v>
      </c>
      <c r="B7" s="30">
        <f>_xlfn.STDEV.S('cantidad inicial pollos'!C2:C49)</f>
        <v>3337.8513813383661</v>
      </c>
      <c r="C7" s="30">
        <f>_xlfn.STDEV.S('cantidad inicial pollos'!D2:D49)</f>
        <v>3563.7076642398174</v>
      </c>
      <c r="D7" s="30">
        <f>_xlfn.STDEV.S('cantidad inicial pollos'!E2:E49)</f>
        <v>3502.3912260054558</v>
      </c>
      <c r="E7" s="30">
        <f>_xlfn.STDEV.S('cantidad inicial pollos'!F2:F49)</f>
        <v>3428.4207894687952</v>
      </c>
      <c r="F7" s="30">
        <f>_xlfn.STDEV.S('cantidad inicial pollos'!G2:G49)</f>
        <v>3571.0626657623825</v>
      </c>
      <c r="G7" s="30">
        <f>_xlfn.STDEV.S('cantidad inicial pollos'!H2:H49)</f>
        <v>3181.2350413645636</v>
      </c>
      <c r="H7" s="30">
        <f>_xlfn.STDEV.S('cantidad inicial pollos'!I2:I49)</f>
        <v>3488.6414032657053</v>
      </c>
      <c r="I7" s="30">
        <f>_xlfn.STDEV.S('cantidad inicial pollos'!J2:J49)</f>
        <v>3341.0845900940985</v>
      </c>
      <c r="J7" s="30">
        <f>_xlfn.STDEV.S('cantidad inicial pollos'!K2:K49)</f>
        <v>3403.2488212464646</v>
      </c>
      <c r="K7" s="30">
        <f>_xlfn.STDEV.S('cantidad inicial pollos'!L2:L49)</f>
        <v>3461.4070076647236</v>
      </c>
      <c r="L7" s="30">
        <f>_xlfn.STDEV.S('cantidad inicial pollos'!M2:M49)</f>
        <v>3442.937567998044</v>
      </c>
      <c r="M7" s="30">
        <f>_xlfn.STDEV.S('cantidad inicial pollos'!N2:N49)</f>
        <v>3438.1308019992312</v>
      </c>
      <c r="N7" s="30">
        <f>_xlfn.STDEV.S('cantidad inicial pollos'!O2:O49)</f>
        <v>3448.7253455136374</v>
      </c>
      <c r="O7" s="30">
        <f>_xlfn.STDEV.S('cantidad inicial pollos'!P2:P49)</f>
        <v>3612.6359688568486</v>
      </c>
      <c r="P7" s="30">
        <f>_xlfn.STDEV.S('cantidad inicial pollos'!Q2:Q49)</f>
        <v>3415.8432258478679</v>
      </c>
      <c r="Q7" s="30">
        <f>_xlfn.STDEV.S('cantidad inicial pollos'!R2:R49)</f>
        <v>4202.6988083745719</v>
      </c>
      <c r="R7" s="30">
        <f>_xlfn.STDEV.S('cantidad inicial pollos'!S2:S49)</f>
        <v>4039.93744284372</v>
      </c>
      <c r="S7" s="30">
        <f>_xlfn.STDEV.S('cantidad inicial pollos'!T2:T49)</f>
        <v>3990.3585157453354</v>
      </c>
      <c r="T7" s="30">
        <f>_xlfn.STDEV.S('cantidad inicial pollos'!U2:U49)</f>
        <v>4035.1747610793059</v>
      </c>
      <c r="U7" s="30">
        <f>_xlfn.STDEV.S('cantidad inicial pollos'!V2:V49)</f>
        <v>4127.6177780578382</v>
      </c>
      <c r="V7" s="30">
        <f>_xlfn.STDEV.S('cantidad inicial pollos'!W2:W49)</f>
        <v>3920.5487033143881</v>
      </c>
      <c r="W7" s="30">
        <f>_xlfn.STDEV.S('cantidad inicial pollos'!X2:X49)</f>
        <v>4375.5538614077577</v>
      </c>
    </row>
    <row r="8" spans="1:23" x14ac:dyDescent="0.25">
      <c r="A8" s="31" t="s">
        <v>94</v>
      </c>
      <c r="B8" s="9">
        <f>SUM('cantidad inicial pollos'!C2:C49)</f>
        <v>147780</v>
      </c>
      <c r="C8" s="9">
        <f>SUM('cantidad inicial pollos'!D2:D49)</f>
        <v>185362</v>
      </c>
      <c r="D8" s="9">
        <f>SUM('cantidad inicial pollos'!E2:E49)</f>
        <v>187281</v>
      </c>
      <c r="E8" s="9">
        <f>SUM('cantidad inicial pollos'!F2:F49)</f>
        <v>201611</v>
      </c>
      <c r="F8" s="9">
        <f>SUM('cantidad inicial pollos'!G2:G49)</f>
        <v>191741</v>
      </c>
      <c r="G8" s="9">
        <f>SUM('cantidad inicial pollos'!H2:H49)</f>
        <v>176250</v>
      </c>
      <c r="H8" s="9">
        <f>SUM('cantidad inicial pollos'!I2:I49)</f>
        <v>198388</v>
      </c>
      <c r="I8" s="9">
        <f>SUM('cantidad inicial pollos'!J2:J49)</f>
        <v>190457</v>
      </c>
      <c r="J8" s="9">
        <f>SUM('cantidad inicial pollos'!K2:K49)</f>
        <v>198061</v>
      </c>
      <c r="K8" s="9">
        <f>SUM('cantidad inicial pollos'!L2:L49)</f>
        <v>199351</v>
      </c>
      <c r="L8" s="9">
        <f>SUM('cantidad inicial pollos'!M2:M49)</f>
        <v>201202</v>
      </c>
      <c r="M8" s="9">
        <f>SUM('cantidad inicial pollos'!N2:N49)</f>
        <v>200608</v>
      </c>
      <c r="N8" s="9">
        <f>SUM('cantidad inicial pollos'!O2:O49)</f>
        <v>199716</v>
      </c>
      <c r="O8" s="9">
        <f>SUM('cantidad inicial pollos'!P2:P49)</f>
        <v>200256</v>
      </c>
      <c r="P8" s="9">
        <f>SUM('cantidad inicial pollos'!Q2:Q49)</f>
        <v>199716</v>
      </c>
      <c r="Q8" s="9">
        <f>SUM('cantidad inicial pollos'!R2:R49)</f>
        <v>217961</v>
      </c>
      <c r="R8" s="9">
        <f>SUM('cantidad inicial pollos'!S2:S49)</f>
        <v>217974</v>
      </c>
      <c r="S8" s="9">
        <f>SUM('cantidad inicial pollos'!T2:T49)</f>
        <v>221850</v>
      </c>
      <c r="T8" s="9">
        <f>SUM('cantidad inicial pollos'!U2:U49)</f>
        <v>216138</v>
      </c>
      <c r="U8" s="9">
        <f>SUM('cantidad inicial pollos'!V2:V49)</f>
        <v>222156</v>
      </c>
      <c r="V8" s="9">
        <f>SUM('cantidad inicial pollos'!W2:W49)</f>
        <v>220116</v>
      </c>
      <c r="W8" s="9">
        <f>SUM('cantidad inicial pollos'!X2:X49)</f>
        <v>218688</v>
      </c>
    </row>
    <row r="9" spans="1:23" x14ac:dyDescent="0.25">
      <c r="A9" s="31" t="s">
        <v>95</v>
      </c>
      <c r="B9" s="30">
        <f>COUNT('cantidad inicial pollos'!C2:C49)</f>
        <v>41</v>
      </c>
      <c r="C9" s="30">
        <f>COUNT('cantidad inicial pollos'!D2:D49)</f>
        <v>45</v>
      </c>
      <c r="D9" s="30">
        <f>COUNT('cantidad inicial pollos'!E2:E49)</f>
        <v>45</v>
      </c>
      <c r="E9" s="30">
        <f>COUNT('cantidad inicial pollos'!F2:F49)</f>
        <v>46</v>
      </c>
      <c r="F9" s="30">
        <f>COUNT('cantidad inicial pollos'!G2:G49)</f>
        <v>46</v>
      </c>
      <c r="G9" s="30">
        <f>COUNT('cantidad inicial pollos'!H2:H49)</f>
        <v>46</v>
      </c>
      <c r="H9" s="30">
        <f>COUNT('cantidad inicial pollos'!I2:I49)</f>
        <v>46</v>
      </c>
      <c r="I9" s="30">
        <f>COUNT('cantidad inicial pollos'!J2:J49)</f>
        <v>46</v>
      </c>
      <c r="J9" s="30">
        <f>COUNT('cantidad inicial pollos'!K2:K49)</f>
        <v>47</v>
      </c>
      <c r="K9" s="30">
        <f>COUNT('cantidad inicial pollos'!L2:L49)</f>
        <v>47</v>
      </c>
      <c r="L9" s="30">
        <f>COUNT('cantidad inicial pollos'!M2:M49)</f>
        <v>47</v>
      </c>
      <c r="M9" s="30">
        <f>COUNT('cantidad inicial pollos'!N2:N49)</f>
        <v>47</v>
      </c>
      <c r="N9" s="30">
        <f>COUNT('cantidad inicial pollos'!O2:O49)</f>
        <v>47</v>
      </c>
      <c r="O9" s="30">
        <f>COUNT('cantidad inicial pollos'!P2:P49)</f>
        <v>46</v>
      </c>
      <c r="P9" s="30">
        <f>COUNT('cantidad inicial pollos'!Q2:Q49)</f>
        <v>47</v>
      </c>
      <c r="Q9" s="30">
        <f>COUNT('cantidad inicial pollos'!R2:R49)</f>
        <v>46</v>
      </c>
      <c r="R9" s="30">
        <f>COUNT('cantidad inicial pollos'!S2:S49)</f>
        <v>47</v>
      </c>
      <c r="S9" s="30">
        <f>COUNT('cantidad inicial pollos'!T2:T49)</f>
        <v>47</v>
      </c>
      <c r="T9" s="30">
        <f>COUNT('cantidad inicial pollos'!U2:U49)</f>
        <v>47</v>
      </c>
      <c r="U9" s="30">
        <f>COUNT('cantidad inicial pollos'!V2:V49)</f>
        <v>46</v>
      </c>
      <c r="V9" s="30">
        <f>COUNT('cantidad inicial pollos'!W2:W49)</f>
        <v>47</v>
      </c>
      <c r="W9" s="30">
        <f>COUNT('cantidad inicial pollos'!X2:X49)</f>
        <v>44</v>
      </c>
    </row>
    <row r="10" spans="1:23" x14ac:dyDescent="0.25">
      <c r="A10" s="30"/>
      <c r="B10" s="30"/>
      <c r="C10" s="30"/>
      <c r="D10" s="30"/>
      <c r="E10" s="30"/>
      <c r="F10" s="30"/>
      <c r="G10" s="30"/>
      <c r="H10" s="30"/>
      <c r="I10" s="30"/>
      <c r="J10" s="30"/>
      <c r="K10" s="30"/>
      <c r="L10" s="30"/>
      <c r="M10" s="30"/>
      <c r="N10" s="30"/>
      <c r="O10" s="30"/>
      <c r="P10" s="30"/>
      <c r="Q10" s="30"/>
      <c r="R10" s="30"/>
      <c r="S10" s="30"/>
      <c r="T10" s="30"/>
      <c r="U10" s="30"/>
      <c r="V10" s="30"/>
      <c r="W10" s="30"/>
    </row>
    <row r="12" spans="1:23" ht="18.75" x14ac:dyDescent="0.3">
      <c r="C12" s="35" t="s">
        <v>97</v>
      </c>
      <c r="D12" s="35"/>
      <c r="E12" s="35"/>
      <c r="F12" s="35"/>
      <c r="G12" s="35"/>
      <c r="H12" s="35"/>
      <c r="I12" s="35"/>
      <c r="J12" s="35"/>
      <c r="K12" s="35"/>
      <c r="L12" s="35"/>
      <c r="M12" s="35"/>
      <c r="N12" s="35"/>
      <c r="O12" s="35"/>
    </row>
    <row r="14" spans="1:23" x14ac:dyDescent="0.25">
      <c r="A14" s="31"/>
      <c r="B14" s="31" t="s">
        <v>41</v>
      </c>
      <c r="C14" s="31" t="s">
        <v>42</v>
      </c>
      <c r="D14" s="31" t="s">
        <v>43</v>
      </c>
      <c r="E14" s="31" t="s">
        <v>44</v>
      </c>
      <c r="F14" s="31" t="s">
        <v>45</v>
      </c>
      <c r="G14" s="31" t="s">
        <v>46</v>
      </c>
      <c r="H14" s="31" t="s">
        <v>47</v>
      </c>
      <c r="I14" s="31" t="s">
        <v>48</v>
      </c>
      <c r="J14" s="31" t="s">
        <v>49</v>
      </c>
      <c r="K14" s="31" t="s">
        <v>50</v>
      </c>
      <c r="L14" s="31" t="s">
        <v>51</v>
      </c>
      <c r="M14" s="31" t="s">
        <v>52</v>
      </c>
      <c r="N14" s="31" t="s">
        <v>53</v>
      </c>
      <c r="O14" s="31" t="s">
        <v>54</v>
      </c>
      <c r="P14" s="31" t="s">
        <v>55</v>
      </c>
      <c r="Q14" s="31" t="s">
        <v>56</v>
      </c>
      <c r="R14" s="31" t="s">
        <v>57</v>
      </c>
      <c r="S14" s="31" t="s">
        <v>58</v>
      </c>
      <c r="T14" s="31" t="s">
        <v>59</v>
      </c>
      <c r="U14" s="31" t="s">
        <v>60</v>
      </c>
      <c r="V14" s="31" t="s">
        <v>61</v>
      </c>
      <c r="W14" s="31" t="s">
        <v>62</v>
      </c>
    </row>
    <row r="15" spans="1:23" x14ac:dyDescent="0.25">
      <c r="A15" s="31" t="s">
        <v>90</v>
      </c>
      <c r="B15" s="9">
        <f>MIN('cantidad pollos muertos'!C2:C49)</f>
        <v>40</v>
      </c>
      <c r="C15" s="9">
        <f>MIN('cantidad pollos muertos'!D2:D49)</f>
        <v>29</v>
      </c>
      <c r="D15" s="9">
        <f>MIN('cantidad pollos muertos'!E2:E49)</f>
        <v>42</v>
      </c>
      <c r="E15" s="9">
        <f>MIN('cantidad pollos muertos'!F2:F49)</f>
        <v>44</v>
      </c>
      <c r="F15" s="9">
        <f>MIN('cantidad pollos muertos'!G2:G49)</f>
        <v>37</v>
      </c>
      <c r="G15" s="9">
        <f>MIN('cantidad pollos muertos'!H2:H49)</f>
        <v>12</v>
      </c>
      <c r="H15" s="9">
        <f>MIN('cantidad pollos muertos'!I2:I49)</f>
        <v>0</v>
      </c>
      <c r="I15" s="9">
        <f>MIN('cantidad pollos muertos'!J2:J49)</f>
        <v>25</v>
      </c>
      <c r="J15" s="9">
        <f>MIN('cantidad pollos muertos'!K2:K49)</f>
        <v>7</v>
      </c>
      <c r="K15" s="9">
        <f>MIN('cantidad pollos muertos'!L2:L49)</f>
        <v>15</v>
      </c>
      <c r="L15" s="9">
        <f>MIN('cantidad pollos muertos'!M2:M49)</f>
        <v>34</v>
      </c>
      <c r="M15" s="9">
        <f>MIN('cantidad pollos muertos'!N2:N49)</f>
        <v>28</v>
      </c>
      <c r="N15" s="9">
        <f>MIN('cantidad pollos muertos'!O2:O49)</f>
        <v>24</v>
      </c>
      <c r="O15" s="9">
        <f>MIN('cantidad pollos muertos'!P2:P49)</f>
        <v>24</v>
      </c>
      <c r="P15" s="9">
        <f>MIN('cantidad pollos muertos'!Q2:Q49)</f>
        <v>4</v>
      </c>
      <c r="Q15" s="9">
        <f>MIN('cantidad pollos muertos'!R2:R49)</f>
        <v>23</v>
      </c>
      <c r="R15" s="9">
        <f>MIN('cantidad pollos muertos'!S2:S49)</f>
        <v>19</v>
      </c>
      <c r="S15" s="9">
        <f>MIN('cantidad pollos muertos'!T2:T49)</f>
        <v>36</v>
      </c>
      <c r="T15" s="9">
        <f>MIN('cantidad pollos muertos'!U2:U49)</f>
        <v>9</v>
      </c>
      <c r="U15" s="9">
        <f>MIN('cantidad pollos muertos'!V2:V49)</f>
        <v>23</v>
      </c>
      <c r="V15" s="9">
        <f>MIN('cantidad pollos muertos'!W2:W49)</f>
        <v>18</v>
      </c>
      <c r="W15" s="9">
        <f>MIN('cantidad pollos muertos'!X2:X49)</f>
        <v>44</v>
      </c>
    </row>
    <row r="16" spans="1:23" x14ac:dyDescent="0.25">
      <c r="A16" s="31" t="s">
        <v>91</v>
      </c>
      <c r="B16" s="9">
        <f>AVERAGE('cantidad pollos muertos'!C2:C49)</f>
        <v>218.51219512195121</v>
      </c>
      <c r="C16" s="9">
        <f>AVERAGE('cantidad pollos muertos'!D2:D49)</f>
        <v>413.71111111111111</v>
      </c>
      <c r="D16" s="9">
        <f>AVERAGE('cantidad pollos muertos'!E2:E49)</f>
        <v>505.55555555555554</v>
      </c>
      <c r="E16" s="9">
        <f>AVERAGE('cantidad pollos muertos'!F2:F49)</f>
        <v>342.21739130434781</v>
      </c>
      <c r="F16" s="9">
        <f>AVERAGE('cantidad pollos muertos'!G2:G49)</f>
        <v>253.04347826086956</v>
      </c>
      <c r="G16" s="9">
        <f>AVERAGE('cantidad pollos muertos'!H2:H49)</f>
        <v>124.84782608695652</v>
      </c>
      <c r="H16" s="9">
        <f>AVERAGE('cantidad pollos muertos'!I2:I49)</f>
        <v>142.67391304347825</v>
      </c>
      <c r="I16" s="9">
        <f>AVERAGE('cantidad pollos muertos'!J2:J49)</f>
        <v>134.58695652173913</v>
      </c>
      <c r="J16" s="9">
        <f>AVERAGE('cantidad pollos muertos'!K2:K49)</f>
        <v>150.42553191489361</v>
      </c>
      <c r="K16" s="9">
        <f>AVERAGE('cantidad pollos muertos'!L2:L49)</f>
        <v>162.80851063829786</v>
      </c>
      <c r="L16" s="9">
        <f>AVERAGE('cantidad pollos muertos'!M2:M49)</f>
        <v>194.74468085106383</v>
      </c>
      <c r="M16" s="9">
        <f>AVERAGE('cantidad pollos muertos'!N2:N49)</f>
        <v>130.89361702127658</v>
      </c>
      <c r="N16" s="9">
        <f>AVERAGE('cantidad pollos muertos'!O2:O49)</f>
        <v>168.12765957446808</v>
      </c>
      <c r="O16" s="9">
        <f>AVERAGE('cantidad pollos muertos'!P2:P49)</f>
        <v>150.15217391304347</v>
      </c>
      <c r="P16" s="9">
        <f>AVERAGE('cantidad pollos muertos'!Q2:Q49)</f>
        <v>146.95744680851064</v>
      </c>
      <c r="Q16" s="9">
        <f>AVERAGE('cantidad pollos muertos'!R2:R49)</f>
        <v>160.93478260869566</v>
      </c>
      <c r="R16" s="9">
        <f>AVERAGE('cantidad pollos muertos'!S2:S49)</f>
        <v>130.53191489361703</v>
      </c>
      <c r="S16" s="9">
        <f>AVERAGE('cantidad pollos muertos'!T2:T49)</f>
        <v>135.63829787234042</v>
      </c>
      <c r="T16" s="9">
        <f>AVERAGE('cantidad pollos muertos'!U2:U49)</f>
        <v>194.91489361702128</v>
      </c>
      <c r="U16" s="9">
        <f>AVERAGE('cantidad pollos muertos'!V2:V49)</f>
        <v>196.43478260869566</v>
      </c>
      <c r="V16" s="9">
        <f>AVERAGE('cantidad pollos muertos'!W2:W49)</f>
        <v>195.95744680851064</v>
      </c>
      <c r="W16" s="9">
        <f>AVERAGE('cantidad pollos muertos'!X2:X49)</f>
        <v>249.02272727272728</v>
      </c>
    </row>
    <row r="17" spans="1:23" x14ac:dyDescent="0.25">
      <c r="A17" s="31" t="s">
        <v>92</v>
      </c>
      <c r="B17" s="9">
        <f>MAX('cantidad pollos muertos'!C2:C49)</f>
        <v>1047</v>
      </c>
      <c r="C17" s="9">
        <f>MAX('cantidad pollos muertos'!D2:D49)</f>
        <v>2817</v>
      </c>
      <c r="D17" s="9">
        <f>MAX('cantidad pollos muertos'!E2:E49)</f>
        <v>4717</v>
      </c>
      <c r="E17" s="9">
        <f>MAX('cantidad pollos muertos'!F2:F49)</f>
        <v>1604</v>
      </c>
      <c r="F17" s="9">
        <f>MAX('cantidad pollos muertos'!G2:G49)</f>
        <v>1180</v>
      </c>
      <c r="G17" s="9">
        <f>MAX('cantidad pollos muertos'!H2:H49)</f>
        <v>657</v>
      </c>
      <c r="H17" s="9">
        <f>MAX('cantidad pollos muertos'!I2:I49)</f>
        <v>923</v>
      </c>
      <c r="I17" s="9">
        <f>MAX('cantidad pollos muertos'!J2:J49)</f>
        <v>829</v>
      </c>
      <c r="J17" s="9">
        <f>MAX('cantidad pollos muertos'!K2:K49)</f>
        <v>1237</v>
      </c>
      <c r="K17" s="9">
        <f>MAX('cantidad pollos muertos'!L2:L49)</f>
        <v>987</v>
      </c>
      <c r="L17" s="9">
        <f>MAX('cantidad pollos muertos'!M2:M49)</f>
        <v>2239</v>
      </c>
      <c r="M17" s="9">
        <f>MAX('cantidad pollos muertos'!N2:N49)</f>
        <v>607</v>
      </c>
      <c r="N17" s="9">
        <f>MAX('cantidad pollos muertos'!O2:O49)</f>
        <v>1118</v>
      </c>
      <c r="O17" s="9">
        <f>MAX('cantidad pollos muertos'!P2:P49)</f>
        <v>741</v>
      </c>
      <c r="P17" s="9">
        <f>MAX('cantidad pollos muertos'!Q2:Q49)</f>
        <v>529</v>
      </c>
      <c r="Q17" s="9">
        <f>MAX('cantidad pollos muertos'!R2:R49)</f>
        <v>906</v>
      </c>
      <c r="R17" s="9">
        <f>MAX('cantidad pollos muertos'!S2:S49)</f>
        <v>680</v>
      </c>
      <c r="S17" s="9">
        <f>MAX('cantidad pollos muertos'!T2:T49)</f>
        <v>575</v>
      </c>
      <c r="T17" s="9">
        <f>MAX('cantidad pollos muertos'!U2:U49)</f>
        <v>826</v>
      </c>
      <c r="U17" s="9">
        <f>MAX('cantidad pollos muertos'!V2:V49)</f>
        <v>1207</v>
      </c>
      <c r="V17" s="9">
        <f>MAX('cantidad pollos muertos'!W2:W49)</f>
        <v>954</v>
      </c>
      <c r="W17" s="9">
        <f>MAX('cantidad pollos muertos'!X2:X49)</f>
        <v>1650</v>
      </c>
    </row>
    <row r="18" spans="1:23" x14ac:dyDescent="0.25">
      <c r="A18" s="31" t="s">
        <v>93</v>
      </c>
      <c r="B18" s="30">
        <f>_xlfn.STDEV.S('cantidad pollos muertos'!C2:C49)</f>
        <v>245.59927951352174</v>
      </c>
      <c r="C18" s="30">
        <f>_xlfn.STDEV.S('cantidad pollos muertos'!D2:D49)</f>
        <v>607.13311488661134</v>
      </c>
      <c r="D18" s="30">
        <f>_xlfn.STDEV.S('cantidad pollos muertos'!E2:E49)</f>
        <v>992.22796948803227</v>
      </c>
      <c r="E18" s="30">
        <f>_xlfn.STDEV.S('cantidad pollos muertos'!F2:F49)</f>
        <v>364.42697259874706</v>
      </c>
      <c r="F18" s="30">
        <f>_xlfn.STDEV.S('cantidad pollos muertos'!G2:G49)</f>
        <v>271.1048961828235</v>
      </c>
      <c r="G18" s="30">
        <f>_xlfn.STDEV.S('cantidad pollos muertos'!H2:H49)</f>
        <v>138.1273112251165</v>
      </c>
      <c r="H18" s="30">
        <f>_xlfn.STDEV.S('cantidad pollos muertos'!I2:I49)</f>
        <v>182.75679702791737</v>
      </c>
      <c r="I18" s="30">
        <f>_xlfn.STDEV.S('cantidad pollos muertos'!J2:J49)</f>
        <v>140.04087912494322</v>
      </c>
      <c r="J18" s="30">
        <f>_xlfn.STDEV.S('cantidad pollos muertos'!K2:K49)</f>
        <v>211.09587196351569</v>
      </c>
      <c r="K18" s="30">
        <f>_xlfn.STDEV.S('cantidad pollos muertos'!L2:L49)</f>
        <v>171.15091716883546</v>
      </c>
      <c r="L18" s="30">
        <f>_xlfn.STDEV.S('cantidad pollos muertos'!M2:M49)</f>
        <v>324.11984284433964</v>
      </c>
      <c r="M18" s="30">
        <f>_xlfn.STDEV.S('cantidad pollos muertos'!N2:N49)</f>
        <v>128.61439402211647</v>
      </c>
      <c r="N18" s="30">
        <f>_xlfn.STDEV.S('cantidad pollos muertos'!O2:O49)</f>
        <v>194.84571566746996</v>
      </c>
      <c r="O18" s="30">
        <f>_xlfn.STDEV.S('cantidad pollos muertos'!P2:P49)</f>
        <v>167.45386991862756</v>
      </c>
      <c r="P18" s="30">
        <f>_xlfn.STDEV.S('cantidad pollos muertos'!Q2:Q49)</f>
        <v>127.43710425604306</v>
      </c>
      <c r="Q18" s="30">
        <f>_xlfn.STDEV.S('cantidad pollos muertos'!R2:R49)</f>
        <v>187.64060235507111</v>
      </c>
      <c r="R18" s="30">
        <f>_xlfn.STDEV.S('cantidad pollos muertos'!S2:S49)</f>
        <v>154.07026221314541</v>
      </c>
      <c r="S18" s="30">
        <f>_xlfn.STDEV.S('cantidad pollos muertos'!T2:T49)</f>
        <v>135.29587954969926</v>
      </c>
      <c r="T18" s="30">
        <f>_xlfn.STDEV.S('cantidad pollos muertos'!U2:U49)</f>
        <v>189.92181798643105</v>
      </c>
      <c r="U18" s="30">
        <f>_xlfn.STDEV.S('cantidad pollos muertos'!V2:V49)</f>
        <v>242.38973687238246</v>
      </c>
      <c r="V18" s="30">
        <f>_xlfn.STDEV.S('cantidad pollos muertos'!W2:W49)</f>
        <v>210.47647368755537</v>
      </c>
      <c r="W18" s="30">
        <f>_xlfn.STDEV.S('cantidad pollos muertos'!X2:X49)</f>
        <v>285.76982839392963</v>
      </c>
    </row>
    <row r="19" spans="1:23" x14ac:dyDescent="0.25">
      <c r="A19" s="31" t="s">
        <v>94</v>
      </c>
      <c r="B19" s="9">
        <f>SUM('cantidad pollos muertos'!C2:C49)</f>
        <v>8959</v>
      </c>
      <c r="C19" s="9">
        <f>SUM('cantidad pollos muertos'!D2:D49)</f>
        <v>18617</v>
      </c>
      <c r="D19" s="9">
        <f>SUM('cantidad pollos muertos'!E2:E49)</f>
        <v>22750</v>
      </c>
      <c r="E19" s="9">
        <f>SUM('cantidad pollos muertos'!F2:F49)</f>
        <v>15742</v>
      </c>
      <c r="F19" s="9">
        <f>SUM('cantidad pollos muertos'!G2:G49)</f>
        <v>11640</v>
      </c>
      <c r="G19" s="9">
        <f>SUM('cantidad pollos muertos'!H2:H49)</f>
        <v>5743</v>
      </c>
      <c r="H19" s="9">
        <f>SUM('cantidad pollos muertos'!I2:I49)</f>
        <v>6563</v>
      </c>
      <c r="I19" s="9">
        <f>SUM('cantidad pollos muertos'!J2:J49)</f>
        <v>6191</v>
      </c>
      <c r="J19" s="9">
        <f>SUM('cantidad pollos muertos'!K2:K49)</f>
        <v>7070</v>
      </c>
      <c r="K19" s="9">
        <f>SUM('cantidad pollos muertos'!L2:L49)</f>
        <v>7652</v>
      </c>
      <c r="L19" s="9">
        <f>SUM('cantidad pollos muertos'!M2:M49)</f>
        <v>9153</v>
      </c>
      <c r="M19" s="9">
        <f>SUM('cantidad pollos muertos'!N2:N49)</f>
        <v>6152</v>
      </c>
      <c r="N19" s="9">
        <f>SUM('cantidad pollos muertos'!O2:O49)</f>
        <v>7902</v>
      </c>
      <c r="O19" s="9">
        <f>SUM('cantidad pollos muertos'!P2:P49)</f>
        <v>6907</v>
      </c>
      <c r="P19" s="9">
        <f>SUM('cantidad pollos muertos'!Q2:Q49)</f>
        <v>6907</v>
      </c>
      <c r="Q19" s="9">
        <f>SUM('cantidad pollos muertos'!R2:R49)</f>
        <v>7403</v>
      </c>
      <c r="R19" s="9">
        <f>SUM('cantidad pollos muertos'!S2:S49)</f>
        <v>6135</v>
      </c>
      <c r="S19" s="9">
        <f>SUM('cantidad pollos muertos'!T2:T49)</f>
        <v>6375</v>
      </c>
      <c r="T19" s="9">
        <f>SUM('cantidad pollos muertos'!U2:U49)</f>
        <v>9161</v>
      </c>
      <c r="U19" s="9">
        <f>SUM('cantidad pollos muertos'!V2:V49)</f>
        <v>9036</v>
      </c>
      <c r="V19" s="9">
        <f>SUM('cantidad pollos muertos'!W2:W49)</f>
        <v>9210</v>
      </c>
      <c r="W19" s="9">
        <f>SUM('cantidad pollos muertos'!X2:X49)</f>
        <v>10957</v>
      </c>
    </row>
    <row r="20" spans="1:23" x14ac:dyDescent="0.25">
      <c r="A20" s="31" t="s">
        <v>95</v>
      </c>
      <c r="B20" s="30">
        <f>COUNT('cantidad pollos muertos'!C2:C49)</f>
        <v>41</v>
      </c>
      <c r="C20" s="30">
        <f>COUNT('cantidad pollos muertos'!D2:D49)</f>
        <v>45</v>
      </c>
      <c r="D20" s="30">
        <f>COUNT('cantidad pollos muertos'!E2:E49)</f>
        <v>45</v>
      </c>
      <c r="E20" s="30">
        <f>COUNT('cantidad pollos muertos'!F2:F49)</f>
        <v>46</v>
      </c>
      <c r="F20" s="30">
        <f>COUNT('cantidad pollos muertos'!G2:G49)</f>
        <v>46</v>
      </c>
      <c r="G20" s="30">
        <f>COUNT('cantidad pollos muertos'!H2:H49)</f>
        <v>46</v>
      </c>
      <c r="H20" s="30">
        <f>COUNT('cantidad pollos muertos'!I2:I49)</f>
        <v>46</v>
      </c>
      <c r="I20" s="30">
        <f>COUNT('cantidad pollos muertos'!J2:J49)</f>
        <v>46</v>
      </c>
      <c r="J20" s="30">
        <f>COUNT('cantidad pollos muertos'!K2:K49)</f>
        <v>47</v>
      </c>
      <c r="K20" s="30">
        <f>COUNT('cantidad pollos muertos'!L2:L49)</f>
        <v>47</v>
      </c>
      <c r="L20" s="30">
        <f>COUNT('cantidad pollos muertos'!M2:M49)</f>
        <v>47</v>
      </c>
      <c r="M20" s="30">
        <f>COUNT('cantidad pollos muertos'!N2:N49)</f>
        <v>47</v>
      </c>
      <c r="N20" s="30">
        <f>COUNT('cantidad pollos muertos'!O2:O49)</f>
        <v>47</v>
      </c>
      <c r="O20" s="30">
        <f>COUNT('cantidad pollos muertos'!P2:P49)</f>
        <v>46</v>
      </c>
      <c r="P20" s="30">
        <f>COUNT('cantidad pollos muertos'!Q2:Q49)</f>
        <v>47</v>
      </c>
      <c r="Q20" s="30">
        <f>COUNT('cantidad pollos muertos'!R2:R49)</f>
        <v>46</v>
      </c>
      <c r="R20" s="30">
        <f>COUNT('cantidad pollos muertos'!S2:S49)</f>
        <v>47</v>
      </c>
      <c r="S20" s="30">
        <f>COUNT('cantidad pollos muertos'!T2:T49)</f>
        <v>47</v>
      </c>
      <c r="T20" s="30">
        <f>COUNT('cantidad pollos muertos'!U2:U49)</f>
        <v>47</v>
      </c>
      <c r="U20" s="30">
        <f>COUNT('cantidad pollos muertos'!V2:V49)</f>
        <v>46</v>
      </c>
      <c r="V20" s="30">
        <f>COUNT('cantidad pollos muertos'!W2:W49)</f>
        <v>47</v>
      </c>
      <c r="W20" s="30">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tabSelected="1" topLeftCell="P1" workbookViewId="0">
      <pane ySplit="1" topLeftCell="A2" activePane="bottomLeft" state="frozen"/>
      <selection pane="bottomLeft" activeCell="Z84" sqref="Z84"/>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2" t="s">
        <v>85</v>
      </c>
      <c r="AC1" s="23" t="s">
        <v>86</v>
      </c>
      <c r="AD1" s="29"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6">
        <f>IFERROR('cantidad pollos muertos'!K2/'cantidad inicial pollos'!K2,"")</f>
        <v>2.2222222222222223E-2</v>
      </c>
      <c r="L2" s="6">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6">
        <f t="shared" ref="Y2:Y49" si="0">COUNTIF(C2:X2,"&gt;0,05")</f>
        <v>5</v>
      </c>
      <c r="Z2" s="6">
        <f t="shared" ref="Z2:Z49" si="1">COUNT(C2:X2)</f>
        <v>22</v>
      </c>
      <c r="AA2" s="6">
        <f>IFERROR(1-_xlfn.BINOM.DIST(Z2/2,Z2,AD2,TRUE),"")</f>
        <v>2.8709869463909854E-3</v>
      </c>
      <c r="AB2">
        <f>AVERAGE(C2:X2)</f>
        <v>4.4967321343301107E-2</v>
      </c>
      <c r="AC2">
        <f>Y2/Z2</f>
        <v>0.22727272727272727</v>
      </c>
      <c r="AD2">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6">
        <f>IFERROR('cantidad pollos muertos'!K3/'cantidad inicial pollos'!K3,"")</f>
        <v>5.0005447216472383E-2</v>
      </c>
      <c r="L3" s="6">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6">
        <f t="shared" si="0"/>
        <v>7</v>
      </c>
      <c r="Z3" s="6">
        <f t="shared" si="1"/>
        <v>21</v>
      </c>
      <c r="AA3" s="27">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6" t="str">
        <f>IFERROR('cantidad pollos muertos'!K4/'cantidad inicial pollos'!K4,"")</f>
        <v/>
      </c>
      <c r="L4" s="6"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6">
        <f t="shared" si="0"/>
        <v>3</v>
      </c>
      <c r="Z4" s="6">
        <f t="shared" si="1"/>
        <v>12</v>
      </c>
      <c r="AA4" s="27">
        <f t="shared" si="2"/>
        <v>2.9758545575894191E-2</v>
      </c>
      <c r="AB4">
        <f t="shared" si="3"/>
        <v>4.4408244163146121E-2</v>
      </c>
      <c r="AC4">
        <f t="shared" si="4"/>
        <v>0.25</v>
      </c>
      <c r="AD4">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6">
        <f>IFERROR('cantidad pollos muertos'!K5/'cantidad inicial pollos'!K5,"")</f>
        <v>4.4117647058823532E-2</v>
      </c>
      <c r="L5" s="6">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6">
        <f t="shared" si="0"/>
        <v>9</v>
      </c>
      <c r="Z5" s="6">
        <f t="shared" si="1"/>
        <v>22</v>
      </c>
      <c r="AA5" s="27">
        <f t="shared" si="2"/>
        <v>0.15648750319561799</v>
      </c>
      <c r="AB5">
        <f t="shared" si="3"/>
        <v>4.5181647983289532E-2</v>
      </c>
      <c r="AC5">
        <f t="shared" si="4"/>
        <v>0.40909090909090912</v>
      </c>
      <c r="AD5">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6">
        <f>IFERROR('cantidad pollos muertos'!K6/'cantidad inicial pollos'!K6,"")</f>
        <v>1.365546218487395E-2</v>
      </c>
      <c r="L6" s="6">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6">
        <f t="shared" si="0"/>
        <v>3</v>
      </c>
      <c r="Z6" s="6">
        <f t="shared" si="1"/>
        <v>22</v>
      </c>
      <c r="AA6" s="27">
        <f t="shared" si="2"/>
        <v>5.6418602425445386E-5</v>
      </c>
      <c r="AB6">
        <f t="shared" si="3"/>
        <v>3.0529711127065338E-2</v>
      </c>
      <c r="AC6">
        <f t="shared" si="4"/>
        <v>0.13636363636363635</v>
      </c>
      <c r="AD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6">
        <f>IFERROR('cantidad pollos muertos'!K7/'cantidad inicial pollos'!K7,"")</f>
        <v>9.3137254901960786E-2</v>
      </c>
      <c r="L7" s="6">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6">
        <f t="shared" si="0"/>
        <v>9</v>
      </c>
      <c r="Z7" s="6">
        <f t="shared" si="1"/>
        <v>22</v>
      </c>
      <c r="AA7" s="27">
        <f t="shared" si="2"/>
        <v>0.15648750319561799</v>
      </c>
      <c r="AB7">
        <f t="shared" si="3"/>
        <v>5.6175847290834358E-2</v>
      </c>
      <c r="AC7">
        <f t="shared" si="4"/>
        <v>0.40909090909090912</v>
      </c>
      <c r="AD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6">
        <f>IFERROR('cantidad pollos muertos'!K8/'cantidad inicial pollos'!K8,"")</f>
        <v>1.444043321299639E-2</v>
      </c>
      <c r="L8" s="6">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6">
        <f t="shared" si="0"/>
        <v>2</v>
      </c>
      <c r="Z8" s="6">
        <f t="shared" si="1"/>
        <v>22</v>
      </c>
      <c r="AA8" s="27">
        <f t="shared" si="2"/>
        <v>2.7745720303506971E-6</v>
      </c>
      <c r="AB8">
        <f t="shared" si="3"/>
        <v>4.7648237536201316E-2</v>
      </c>
      <c r="AC8">
        <f t="shared" si="4"/>
        <v>9.0909090909090912E-2</v>
      </c>
      <c r="AD8">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6">
        <f>IFERROR('cantidad pollos muertos'!K9/'cantidad inicial pollos'!K9,"")</f>
        <v>3.6440084092501754E-2</v>
      </c>
      <c r="L9" s="6">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6">
        <f t="shared" si="0"/>
        <v>3</v>
      </c>
      <c r="Z9" s="6">
        <f t="shared" si="1"/>
        <v>22</v>
      </c>
      <c r="AA9" s="27">
        <f t="shared" si="2"/>
        <v>5.6418602425445386E-5</v>
      </c>
      <c r="AB9">
        <f t="shared" si="3"/>
        <v>3.1072580702547467E-2</v>
      </c>
      <c r="AC9">
        <f t="shared" si="4"/>
        <v>0.13636363636363635</v>
      </c>
      <c r="AD9">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6">
        <f>IFERROR('cantidad pollos muertos'!K10/'cantidad inicial pollos'!K10,"")</f>
        <v>3.711484593837535E-2</v>
      </c>
      <c r="L10" s="6">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6">
        <f t="shared" si="0"/>
        <v>5</v>
      </c>
      <c r="Z10" s="6">
        <f t="shared" si="1"/>
        <v>22</v>
      </c>
      <c r="AA10" s="27">
        <f t="shared" si="2"/>
        <v>2.8709869463909854E-3</v>
      </c>
      <c r="AB10">
        <f t="shared" si="3"/>
        <v>4.1467980702570177E-2</v>
      </c>
      <c r="AC10">
        <f t="shared" si="4"/>
        <v>0.22727272727272727</v>
      </c>
      <c r="AD10">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6">
        <f>IFERROR('cantidad pollos muertos'!K11/'cantidad inicial pollos'!K11,"")</f>
        <v>5.0938337801608578E-2</v>
      </c>
      <c r="L11" s="6">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6">
        <f t="shared" si="0"/>
        <v>6</v>
      </c>
      <c r="Z11" s="6">
        <f t="shared" si="1"/>
        <v>13</v>
      </c>
      <c r="AA11" s="27">
        <f t="shared" si="2"/>
        <v>0.40310924899344946</v>
      </c>
      <c r="AB11">
        <f t="shared" si="3"/>
        <v>5.1689553374943784E-2</v>
      </c>
      <c r="AC11">
        <f t="shared" si="4"/>
        <v>0.46153846153846156</v>
      </c>
      <c r="AD11">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6">
        <f>IFERROR('cantidad pollos muertos'!K12/'cantidad inicial pollos'!K12,"")</f>
        <v>2.2457067371202115E-2</v>
      </c>
      <c r="L12" s="6">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6">
        <f t="shared" si="0"/>
        <v>1</v>
      </c>
      <c r="Z12" s="6">
        <f t="shared" si="1"/>
        <v>13</v>
      </c>
      <c r="AA12" s="27">
        <f t="shared" si="2"/>
        <v>6.1332820135762134E-4</v>
      </c>
      <c r="AB12">
        <f t="shared" si="3"/>
        <v>3.3554645927001178E-2</v>
      </c>
      <c r="AC12">
        <f t="shared" si="4"/>
        <v>7.6923076923076927E-2</v>
      </c>
      <c r="AD12">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6">
        <f>IFERROR('cantidad pollos muertos'!K13/'cantidad inicial pollos'!K13,"")</f>
        <v>2.3591087811271297E-2</v>
      </c>
      <c r="L13" s="6">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6">
        <f t="shared" si="0"/>
        <v>5</v>
      </c>
      <c r="Z13" s="6">
        <f t="shared" si="1"/>
        <v>21</v>
      </c>
      <c r="AA13" s="27">
        <f t="shared" si="2"/>
        <v>9.0403163632502004E-3</v>
      </c>
      <c r="AB13">
        <f t="shared" si="3"/>
        <v>5.5957054651080626E-2</v>
      </c>
      <c r="AC13">
        <f t="shared" si="4"/>
        <v>0.23809523809523808</v>
      </c>
      <c r="AD13">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6">
        <f>IFERROR('cantidad pollos muertos'!K14/'cantidad inicial pollos'!K14,"")</f>
        <v>3.4858387799564274E-2</v>
      </c>
      <c r="L14" s="6">
        <f>IFERROR('cantidad pollos muertos'!L14/'cantidad inicial pollos'!L14,"")</f>
        <v>7.4509803921568626E-2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6">
        <f t="shared" si="0"/>
        <v>8</v>
      </c>
      <c r="Z14" s="6">
        <f t="shared" si="1"/>
        <v>22</v>
      </c>
      <c r="AA14" s="27">
        <f t="shared" si="2"/>
        <v>7.8013382843864942E-2</v>
      </c>
      <c r="AB14">
        <f t="shared" si="3"/>
        <v>5.555422367375349E-2</v>
      </c>
      <c r="AC14">
        <f t="shared" si="4"/>
        <v>0.36363636363636365</v>
      </c>
      <c r="AD14">
        <f t="shared" si="5"/>
        <v>0.375</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6">
        <f>IFERROR('cantidad pollos muertos'!K15/'cantidad inicial pollos'!K15,"")</f>
        <v>7.0135746606334842E-2</v>
      </c>
      <c r="L15" s="6">
        <f>IFERROR('cantidad pollos muertos'!L15/'cantidad inicial pollos'!L15,"")</f>
        <v>4.9782135076252725E-2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6">
        <f t="shared" si="0"/>
        <v>2</v>
      </c>
      <c r="Z15" s="6">
        <f t="shared" si="1"/>
        <v>21</v>
      </c>
      <c r="AA15" s="27">
        <f t="shared" si="2"/>
        <v>1.8465673012113548E-5</v>
      </c>
      <c r="AB15">
        <f t="shared" si="3"/>
        <v>3.3328386382271709E-2</v>
      </c>
      <c r="AC15">
        <f t="shared" si="4"/>
        <v>9.5238095238095233E-2</v>
      </c>
      <c r="AD15">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6">
        <f>IFERROR('cantidad pollos muertos'!K16/'cantidad inicial pollos'!K16,"")</f>
        <v>4.840134251898958E-2</v>
      </c>
      <c r="L16" s="6">
        <f>IFERROR('cantidad pollos muertos'!L16/'cantidad inicial pollos'!L16,"")</f>
        <v>2.3238925199709513E-2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6">
        <f t="shared" si="0"/>
        <v>2</v>
      </c>
      <c r="Z16" s="6">
        <f t="shared" si="1"/>
        <v>22</v>
      </c>
      <c r="AA16" s="27">
        <f t="shared" si="2"/>
        <v>2.7745720303506971E-6</v>
      </c>
      <c r="AB16">
        <f t="shared" si="3"/>
        <v>3.6573872129011961E-2</v>
      </c>
      <c r="AC16">
        <f t="shared" si="4"/>
        <v>9.0909090909090912E-2</v>
      </c>
      <c r="AD1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6">
        <f>IFERROR('cantidad pollos muertos'!K17/'cantidad inicial pollos'!K17,"")</f>
        <v>2.760372565622354E-2</v>
      </c>
      <c r="L17" s="6">
        <f>IFERROR('cantidad pollos muertos'!L17/'cantidad inicial pollos'!L17,"")</f>
        <v>3.2174688057040997E-2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6">
        <f t="shared" si="0"/>
        <v>6</v>
      </c>
      <c r="Z17" s="6">
        <f t="shared" si="1"/>
        <v>21</v>
      </c>
      <c r="AA17" s="27">
        <f t="shared" si="2"/>
        <v>2.9322235528334017E-2</v>
      </c>
      <c r="AB17">
        <f t="shared" si="3"/>
        <v>4.2722580474846041E-2</v>
      </c>
      <c r="AC17">
        <f t="shared" si="4"/>
        <v>0.2857142857142857</v>
      </c>
      <c r="AD1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6">
        <f>IFERROR('cantidad pollos muertos'!K18/'cantidad inicial pollos'!K18,"")</f>
        <v>2.3109243697478993E-2</v>
      </c>
      <c r="L18" s="6">
        <f>IFERROR('cantidad pollos muertos'!L18/'cantidad inicial pollos'!L18,"")</f>
        <v>1.7917511832319134E-2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6">
        <f t="shared" si="0"/>
        <v>5</v>
      </c>
      <c r="Z18" s="6">
        <f t="shared" si="1"/>
        <v>21</v>
      </c>
      <c r="AA18" s="27">
        <f t="shared" si="2"/>
        <v>9.0403163632502004E-3</v>
      </c>
      <c r="AB18">
        <f t="shared" si="3"/>
        <v>5.15135521220529E-2</v>
      </c>
      <c r="AC18">
        <f t="shared" si="4"/>
        <v>0.23809523809523808</v>
      </c>
      <c r="AD18">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6">
        <f>IFERROR('cantidad pollos muertos'!K19/'cantidad inicial pollos'!K19,"")</f>
        <v>5.514705882352941E-2</v>
      </c>
      <c r="L19" s="6">
        <f>IFERROR('cantidad pollos muertos'!L19/'cantidad inicial pollos'!L19,"")</f>
        <v>3.1862745098039214E-2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6">
        <f t="shared" si="0"/>
        <v>8</v>
      </c>
      <c r="Z19" s="6">
        <f t="shared" si="1"/>
        <v>22</v>
      </c>
      <c r="AA19" s="27">
        <f t="shared" si="2"/>
        <v>7.8013382843864942E-2</v>
      </c>
      <c r="AB19">
        <f t="shared" si="3"/>
        <v>7.6240744762344284E-2</v>
      </c>
      <c r="AC19">
        <f t="shared" si="4"/>
        <v>0.36363636363636365</v>
      </c>
      <c r="AD19">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6">
        <f>IFERROR('cantidad pollos muertos'!K20/'cantidad inicial pollos'!K20,"")</f>
        <v>3.4851138353765326E-2</v>
      </c>
      <c r="L20" s="6">
        <f>IFERROR('cantidad pollos muertos'!L20/'cantidad inicial pollos'!L20,"")</f>
        <v>3.3260632497273721E-2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6">
        <f t="shared" si="0"/>
        <v>1</v>
      </c>
      <c r="Z20" s="6">
        <f t="shared" si="1"/>
        <v>21</v>
      </c>
      <c r="AA20" s="27">
        <f t="shared" si="2"/>
        <v>3.3117042852470746E-7</v>
      </c>
      <c r="AB20">
        <f t="shared" si="3"/>
        <v>2.7881848629828655E-2</v>
      </c>
      <c r="AC20">
        <f t="shared" si="4"/>
        <v>4.7619047619047616E-2</v>
      </c>
      <c r="AD20">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6">
        <f>IFERROR('cantidad pollos muertos'!K21/'cantidad inicial pollos'!K21,"")</f>
        <v>1.3646288209606987E-2</v>
      </c>
      <c r="L21" s="6">
        <f>IFERROR('cantidad pollos muertos'!L21/'cantidad inicial pollos'!L21,"")</f>
        <v>3.9922955699527231E-2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6">
        <f t="shared" si="0"/>
        <v>3</v>
      </c>
      <c r="Z21" s="6">
        <f t="shared" si="1"/>
        <v>21</v>
      </c>
      <c r="AA21" s="27">
        <f t="shared" si="2"/>
        <v>2.76765340429308E-4</v>
      </c>
      <c r="AB21">
        <f t="shared" si="3"/>
        <v>2.9780519130976648E-2</v>
      </c>
      <c r="AC21">
        <f t="shared" si="4"/>
        <v>0.14285714285714285</v>
      </c>
      <c r="AD21">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6">
        <f>IFERROR('cantidad pollos muertos'!K22/'cantidad inicial pollos'!K22,"")</f>
        <v>2.34593837535014E-2</v>
      </c>
      <c r="L22" s="6">
        <f>IFERROR('cantidad pollos muertos'!L22/'cantidad inicial pollos'!L22,"")</f>
        <v>3.2212885154061621E-2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6">
        <f t="shared" si="0"/>
        <v>4</v>
      </c>
      <c r="Z22" s="6">
        <f t="shared" si="1"/>
        <v>22</v>
      </c>
      <c r="AA22" s="27">
        <f t="shared" si="2"/>
        <v>5.1921632442675225E-4</v>
      </c>
      <c r="AB22">
        <f t="shared" si="3"/>
        <v>3.355666929958518E-2</v>
      </c>
      <c r="AC22">
        <f t="shared" si="4"/>
        <v>0.18181818181818182</v>
      </c>
      <c r="AD22">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6">
        <f>IFERROR('cantidad pollos muertos'!K23/'cantidad inicial pollos'!K23,"")</f>
        <v>1.8733273862622659E-2</v>
      </c>
      <c r="L23" s="6">
        <f>IFERROR('cantidad pollos muertos'!L23/'cantidad inicial pollos'!L23,"")</f>
        <v>1.6456582633053222E-2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6">
        <f t="shared" si="0"/>
        <v>15</v>
      </c>
      <c r="Z23" s="6">
        <f t="shared" si="1"/>
        <v>22</v>
      </c>
      <c r="AA23" s="27">
        <f t="shared" si="2"/>
        <v>0.92125797178973123</v>
      </c>
      <c r="AB23">
        <f t="shared" si="3"/>
        <v>5.7445473727834394E-2</v>
      </c>
      <c r="AC23">
        <f t="shared" si="4"/>
        <v>0.68181818181818177</v>
      </c>
      <c r="AD23">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6">
        <f>IFERROR('cantidad pollos muertos'!K24/'cantidad inicial pollos'!K24,"")</f>
        <v>2.5072674418604651E-2</v>
      </c>
      <c r="L24" s="6">
        <f>IFERROR('cantidad pollos muertos'!L24/'cantidad inicial pollos'!L24,"")</f>
        <v>4.3284248103525214E-2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6">
        <f t="shared" si="0"/>
        <v>4</v>
      </c>
      <c r="Z24" s="6">
        <f t="shared" si="1"/>
        <v>22</v>
      </c>
      <c r="AA24" s="27">
        <f t="shared" si="2"/>
        <v>5.1921632442675225E-4</v>
      </c>
      <c r="AB24">
        <f t="shared" si="3"/>
        <v>3.6453392754365523E-2</v>
      </c>
      <c r="AC24">
        <f t="shared" si="4"/>
        <v>0.18181818181818182</v>
      </c>
      <c r="AD24">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6">
        <f>IFERROR('cantidad pollos muertos'!K25/'cantidad inicial pollos'!K25,"")</f>
        <v>3.0143453786090429E-2</v>
      </c>
      <c r="L25" s="6">
        <f>IFERROR('cantidad pollos muertos'!L25/'cantidad inicial pollos'!L25,"")</f>
        <v>2.5054466230936819E-2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6">
        <f t="shared" si="0"/>
        <v>4</v>
      </c>
      <c r="Z25" s="6">
        <f t="shared" si="1"/>
        <v>22</v>
      </c>
      <c r="AA25" s="27">
        <f t="shared" si="2"/>
        <v>5.1921632442675225E-4</v>
      </c>
      <c r="AB25">
        <f t="shared" si="3"/>
        <v>4.2582055864939967E-2</v>
      </c>
      <c r="AC25">
        <f t="shared" si="4"/>
        <v>0.18181818181818182</v>
      </c>
      <c r="AD25">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6">
        <f>IFERROR('cantidad pollos muertos'!K26/'cantidad inicial pollos'!K26,"")</f>
        <v>7.0028011204481795E-3</v>
      </c>
      <c r="L26" s="6">
        <f>IFERROR('cantidad pollos muertos'!L26/'cantidad inicial pollos'!L26,"")</f>
        <v>4.0671811166591014E-2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6">
        <f t="shared" si="0"/>
        <v>4</v>
      </c>
      <c r="Z26" s="6">
        <f t="shared" si="1"/>
        <v>22</v>
      </c>
      <c r="AA26" s="27">
        <f t="shared" si="2"/>
        <v>5.1921632442675225E-4</v>
      </c>
      <c r="AB26">
        <f t="shared" si="3"/>
        <v>2.8940341531484268E-2</v>
      </c>
      <c r="AC26">
        <f t="shared" si="4"/>
        <v>0.18181818181818182</v>
      </c>
      <c r="AD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6">
        <f>IFERROR('cantidad pollos muertos'!K27/'cantidad inicial pollos'!K27,"")</f>
        <v>3.3467974610502021E-2</v>
      </c>
      <c r="L27" s="6">
        <f>IFERROR('cantidad pollos muertos'!L27/'cantidad inicial pollos'!L27,"")</f>
        <v>2.042483660130719E-2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6">
        <f t="shared" si="0"/>
        <v>11</v>
      </c>
      <c r="Z27" s="6">
        <f t="shared" si="1"/>
        <v>22</v>
      </c>
      <c r="AA27" s="27">
        <f t="shared" si="2"/>
        <v>0.41590595245361339</v>
      </c>
      <c r="AB27">
        <f t="shared" si="3"/>
        <v>6.0153128667574274E-2</v>
      </c>
      <c r="AC27">
        <f t="shared" si="4"/>
        <v>0.5</v>
      </c>
      <c r="AD27">
        <f t="shared" si="5"/>
        <v>0.5</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6">
        <f>IFERROR('cantidad pollos muertos'!K28/'cantidad inicial pollos'!K28,"")</f>
        <v>2.0315236427320492E-2</v>
      </c>
      <c r="L28" s="6">
        <f>IFERROR('cantidad pollos muertos'!L28/'cantidad inicial pollos'!L28,"")</f>
        <v>5.4209919261822379E-2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6">
        <f t="shared" si="0"/>
        <v>6</v>
      </c>
      <c r="Z28" s="6">
        <f t="shared" si="1"/>
        <v>22</v>
      </c>
      <c r="AA28" s="27">
        <f t="shared" si="2"/>
        <v>1.1087825663388839E-2</v>
      </c>
      <c r="AB28">
        <f t="shared" si="3"/>
        <v>5.3467479682960728E-2</v>
      </c>
      <c r="AC28">
        <f t="shared" si="4"/>
        <v>0.27272727272727271</v>
      </c>
      <c r="AD28">
        <f t="shared" si="5"/>
        <v>0.29166666666666669</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6">
        <f>IFERROR('cantidad pollos muertos'!K29/'cantidad inicial pollos'!K29,"")</f>
        <v>2.7149321266968326E-2</v>
      </c>
      <c r="L29" s="6">
        <f>IFERROR('cantidad pollos muertos'!L29/'cantidad inicial pollos'!L29,"")</f>
        <v>4.0616246498599441E-2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6">
        <f t="shared" si="0"/>
        <v>8</v>
      </c>
      <c r="Z29" s="6">
        <f t="shared" si="1"/>
        <v>22</v>
      </c>
      <c r="AA29" s="27">
        <f t="shared" si="2"/>
        <v>7.8013382843864942E-2</v>
      </c>
      <c r="AB29">
        <f t="shared" si="3"/>
        <v>5.3879870562329076E-2</v>
      </c>
      <c r="AC29">
        <f t="shared" si="4"/>
        <v>0.36363636363636365</v>
      </c>
      <c r="AD29">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6">
        <f>IFERROR('cantidad pollos muertos'!K30/'cantidad inicial pollos'!K30,"")</f>
        <v>3.110735418427726E-2</v>
      </c>
      <c r="L30" s="6">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6">
        <f t="shared" si="0"/>
        <v>3</v>
      </c>
      <c r="Z30" s="6">
        <f t="shared" si="1"/>
        <v>22</v>
      </c>
      <c r="AA30" s="27">
        <f t="shared" si="2"/>
        <v>5.6418602425445386E-5</v>
      </c>
      <c r="AB30">
        <f t="shared" si="3"/>
        <v>3.6180789299549994E-2</v>
      </c>
      <c r="AC30">
        <f t="shared" si="4"/>
        <v>0.13636363636363635</v>
      </c>
      <c r="AD30">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6">
        <f>IFERROR('cantidad pollos muertos'!K31/'cantidad inicial pollos'!K31,"")</f>
        <v>2.5163398692810458E-2</v>
      </c>
      <c r="L31" s="6">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6">
        <f t="shared" si="0"/>
        <v>7</v>
      </c>
      <c r="Z31" s="6">
        <f t="shared" si="1"/>
        <v>22</v>
      </c>
      <c r="AA31" s="27">
        <f t="shared" si="2"/>
        <v>3.270391624079072E-2</v>
      </c>
      <c r="AB31">
        <f t="shared" si="3"/>
        <v>4.2930856290174742E-2</v>
      </c>
      <c r="AC31">
        <f t="shared" si="4"/>
        <v>0.31818181818181818</v>
      </c>
      <c r="AD31">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6">
        <f>IFERROR('cantidad pollos muertos'!K32/'cantidad inicial pollos'!K32,"")</f>
        <v>1.4056881333769205E-2</v>
      </c>
      <c r="L32" s="6">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6">
        <f t="shared" si="0"/>
        <v>5</v>
      </c>
      <c r="Z32" s="6">
        <f t="shared" si="1"/>
        <v>22</v>
      </c>
      <c r="AA32" s="27">
        <f t="shared" si="2"/>
        <v>2.8709869463909854E-3</v>
      </c>
      <c r="AB32">
        <f t="shared" si="3"/>
        <v>4.161647244845413E-2</v>
      </c>
      <c r="AC32">
        <f t="shared" si="4"/>
        <v>0.22727272727272727</v>
      </c>
      <c r="AD32">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6">
        <f>IFERROR('cantidad pollos muertos'!K33/'cantidad inicial pollos'!K33,"")</f>
        <v>2.514919011082694E-2</v>
      </c>
      <c r="L33" s="6">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6">
        <f t="shared" si="0"/>
        <v>3</v>
      </c>
      <c r="Z33" s="6">
        <f t="shared" si="1"/>
        <v>22</v>
      </c>
      <c r="AA33" s="27">
        <f t="shared" si="2"/>
        <v>5.6418602425445386E-5</v>
      </c>
      <c r="AB33">
        <f t="shared" si="3"/>
        <v>3.7356891426316347E-2</v>
      </c>
      <c r="AC33">
        <f t="shared" si="4"/>
        <v>0.13636363636363635</v>
      </c>
      <c r="AD33">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6">
        <f>IFERROR('cantidad pollos muertos'!K34/'cantidad inicial pollos'!K34,"")</f>
        <v>4.1394335511982572E-2</v>
      </c>
      <c r="L34" s="6">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6">
        <f t="shared" si="0"/>
        <v>11</v>
      </c>
      <c r="Z34" s="6">
        <f t="shared" si="1"/>
        <v>22</v>
      </c>
      <c r="AA34" s="27">
        <f t="shared" si="2"/>
        <v>0.41590595245361339</v>
      </c>
      <c r="AB34">
        <f t="shared" si="3"/>
        <v>5.7982593691985211E-2</v>
      </c>
      <c r="AC34">
        <f t="shared" si="4"/>
        <v>0.5</v>
      </c>
      <c r="AD34">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6">
        <f>IFERROR('cantidad pollos muertos'!K35/'cantidad inicial pollos'!K35,"")</f>
        <v>2.3238925199709513E-2</v>
      </c>
      <c r="L35" s="6">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6">
        <f t="shared" si="0"/>
        <v>3</v>
      </c>
      <c r="Z35" s="6">
        <f t="shared" si="1"/>
        <v>22</v>
      </c>
      <c r="AA35" s="27">
        <f t="shared" si="2"/>
        <v>5.6418602425445386E-5</v>
      </c>
      <c r="AB35">
        <f t="shared" si="3"/>
        <v>3.2684591327891151E-2</v>
      </c>
      <c r="AC35">
        <f t="shared" si="4"/>
        <v>0.13636363636363635</v>
      </c>
      <c r="AD35">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6">
        <f>IFERROR('cantidad pollos muertos'!K36/'cantidad inicial pollos'!K36,"")</f>
        <v>5.6022408963585435E-3</v>
      </c>
      <c r="L36" s="6">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6">
        <f t="shared" si="0"/>
        <v>5</v>
      </c>
      <c r="Z36" s="6">
        <f t="shared" si="1"/>
        <v>22</v>
      </c>
      <c r="AA36" s="27">
        <f t="shared" si="2"/>
        <v>2.8709869463909854E-3</v>
      </c>
      <c r="AB36">
        <f t="shared" si="3"/>
        <v>4.089849823219191E-2</v>
      </c>
      <c r="AC36">
        <f t="shared" si="4"/>
        <v>0.22727272727272727</v>
      </c>
      <c r="AD3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6">
        <f>IFERROR('cantidad pollos muertos'!K37/'cantidad inicial pollos'!K37,"")</f>
        <v>2.6737967914438502E-2</v>
      </c>
      <c r="L37" s="6">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6">
        <f t="shared" si="0"/>
        <v>2</v>
      </c>
      <c r="Z37" s="6">
        <f t="shared" si="1"/>
        <v>22</v>
      </c>
      <c r="AA37" s="27">
        <f t="shared" si="2"/>
        <v>2.7745720303506971E-6</v>
      </c>
      <c r="AB37">
        <f t="shared" si="3"/>
        <v>3.5775784483136702E-2</v>
      </c>
      <c r="AC37">
        <f t="shared" si="4"/>
        <v>9.0909090909090912E-2</v>
      </c>
      <c r="AD3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6">
        <f>IFERROR('cantidad pollos muertos'!K38/'cantidad inicial pollos'!K38,"")</f>
        <v>1.8907563025210083E-2</v>
      </c>
      <c r="L38" s="6">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6">
        <f t="shared" si="0"/>
        <v>2</v>
      </c>
      <c r="Z38" s="6">
        <f t="shared" si="1"/>
        <v>19</v>
      </c>
      <c r="AA38" s="27">
        <f t="shared" si="2"/>
        <v>9.4164659302786724E-5</v>
      </c>
      <c r="AB38">
        <f t="shared" si="3"/>
        <v>3.3382756813775366E-2</v>
      </c>
      <c r="AC38">
        <f t="shared" si="4"/>
        <v>0.10526315789473684</v>
      </c>
      <c r="AD38">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6">
        <f>IFERROR('cantidad pollos muertos'!K39/'cantidad inicial pollos'!K39,"")</f>
        <v>2.4518388791593695E-2</v>
      </c>
      <c r="L39" s="6">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6">
        <f t="shared" si="0"/>
        <v>2</v>
      </c>
      <c r="Z39" s="6">
        <f t="shared" si="1"/>
        <v>22</v>
      </c>
      <c r="AA39" s="27">
        <f t="shared" si="2"/>
        <v>2.7745720303506971E-6</v>
      </c>
      <c r="AB39">
        <f t="shared" si="3"/>
        <v>3.4552274305400817E-2</v>
      </c>
      <c r="AC39">
        <f t="shared" si="4"/>
        <v>9.0909090909090912E-2</v>
      </c>
      <c r="AD39">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6">
        <f>IFERROR('cantidad pollos muertos'!K40/'cantidad inicial pollos'!K40,"")</f>
        <v>1.6339869281045753E-2</v>
      </c>
      <c r="L40" s="6">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6">
        <f t="shared" si="0"/>
        <v>6</v>
      </c>
      <c r="Z40" s="6">
        <f t="shared" si="1"/>
        <v>22</v>
      </c>
      <c r="AA40" s="27">
        <f t="shared" si="2"/>
        <v>1.1087825663388839E-2</v>
      </c>
      <c r="AB40">
        <f t="shared" si="3"/>
        <v>5.550884170944765E-2</v>
      </c>
      <c r="AC40">
        <f t="shared" si="4"/>
        <v>0.27272727272727271</v>
      </c>
      <c r="AD40">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6">
        <f>IFERROR('cantidad pollos muertos'!K41/'cantidad inicial pollos'!K41,"")</f>
        <v>1.4383785550833606E-2</v>
      </c>
      <c r="L41" s="6">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6">
        <f t="shared" si="0"/>
        <v>6</v>
      </c>
      <c r="Z41" s="6">
        <f t="shared" si="1"/>
        <v>22</v>
      </c>
      <c r="AA41" s="27">
        <f t="shared" si="2"/>
        <v>1.1087825663388839E-2</v>
      </c>
      <c r="AB41">
        <f t="shared" si="3"/>
        <v>3.9797798264223784E-2</v>
      </c>
      <c r="AC41">
        <f t="shared" si="4"/>
        <v>0.27272727272727271</v>
      </c>
      <c r="AD41">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6">
        <f>IFERROR('cantidad pollos muertos'!K42/'cantidad inicial pollos'!K42,"")</f>
        <v>4.2928742645456527E-2</v>
      </c>
      <c r="L42" s="6">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6">
        <f t="shared" si="0"/>
        <v>9</v>
      </c>
      <c r="Z42" s="6">
        <f t="shared" si="1"/>
        <v>22</v>
      </c>
      <c r="AA42" s="27">
        <f t="shared" si="2"/>
        <v>0.15648750319561799</v>
      </c>
      <c r="AB42">
        <f t="shared" si="3"/>
        <v>6.6537053216767811E-2</v>
      </c>
      <c r="AC42">
        <f t="shared" si="4"/>
        <v>0.40909090909090912</v>
      </c>
      <c r="AD42">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6">
        <f>IFERROR('cantidad pollos muertos'!K43/'cantidad inicial pollos'!K43,"")</f>
        <v>7.3499702911467624E-2</v>
      </c>
      <c r="L43" s="6">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6">
        <f t="shared" si="0"/>
        <v>11</v>
      </c>
      <c r="Z43" s="6">
        <f t="shared" si="1"/>
        <v>22</v>
      </c>
      <c r="AA43" s="27">
        <f t="shared" si="2"/>
        <v>0.41590595245361339</v>
      </c>
      <c r="AB43">
        <f t="shared" si="3"/>
        <v>6.3251064544186109E-2</v>
      </c>
      <c r="AC43">
        <f t="shared" si="4"/>
        <v>0.5</v>
      </c>
      <c r="AD43">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6">
        <f>IFERROR('cantidad pollos muertos'!K44/'cantidad inicial pollos'!K44,"")</f>
        <v>2.3817863397548163E-2</v>
      </c>
      <c r="L44" s="6">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6">
        <f t="shared" si="0"/>
        <v>2</v>
      </c>
      <c r="Z44" s="6">
        <f t="shared" si="1"/>
        <v>22</v>
      </c>
      <c r="AA44" s="27">
        <f t="shared" si="2"/>
        <v>2.7745720303506971E-6</v>
      </c>
      <c r="AB44">
        <f t="shared" si="3"/>
        <v>3.2224346059921936E-2</v>
      </c>
      <c r="AC44">
        <f t="shared" si="4"/>
        <v>9.0909090909090912E-2</v>
      </c>
      <c r="AD44">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6">
        <f>IFERROR('cantidad pollos muertos'!K45/'cantidad inicial pollos'!K45,"")</f>
        <v>3.1523642732049037E-2</v>
      </c>
      <c r="L45" s="6">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6">
        <f t="shared" si="0"/>
        <v>6</v>
      </c>
      <c r="Z45" s="6">
        <f t="shared" si="1"/>
        <v>22</v>
      </c>
      <c r="AA45" s="27">
        <f t="shared" si="2"/>
        <v>1.1087825663388839E-2</v>
      </c>
      <c r="AB45">
        <f t="shared" si="3"/>
        <v>5.9237252136963695E-2</v>
      </c>
      <c r="AC45">
        <f t="shared" si="4"/>
        <v>0.27272727272727271</v>
      </c>
      <c r="AD45">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6">
        <f>IFERROR('cantidad pollos muertos'!K46/'cantidad inicial pollos'!K46,"")</f>
        <v>3.8167938931297708E-3</v>
      </c>
      <c r="L46" s="6">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6">
        <f t="shared" si="0"/>
        <v>2</v>
      </c>
      <c r="Z46" s="6">
        <f t="shared" si="1"/>
        <v>18</v>
      </c>
      <c r="AA46" s="27">
        <f t="shared" si="2"/>
        <v>7.8569523276450504E-5</v>
      </c>
      <c r="AB46">
        <f t="shared" si="3"/>
        <v>2.9743149883589601E-2</v>
      </c>
      <c r="AC46">
        <f t="shared" si="4"/>
        <v>0.1111111111111111</v>
      </c>
      <c r="AD4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6">
        <f>IFERROR('cantidad pollos muertos'!K47/'cantidad inicial pollos'!K47,"")</f>
        <v>4.7452285063911748E-2</v>
      </c>
      <c r="L47" s="6">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6">
        <f t="shared" si="0"/>
        <v>5</v>
      </c>
      <c r="Z47" s="6">
        <f t="shared" si="1"/>
        <v>21</v>
      </c>
      <c r="AA47" s="27">
        <f t="shared" si="2"/>
        <v>9.0403163632502004E-3</v>
      </c>
      <c r="AB47">
        <f t="shared" si="3"/>
        <v>3.415250286179336E-2</v>
      </c>
      <c r="AC47">
        <f t="shared" si="4"/>
        <v>0.23809523809523808</v>
      </c>
      <c r="AD4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6">
        <f>IFERROR('cantidad pollos muertos'!K48/'cantidad inicial pollos'!K48,"")</f>
        <v>3.8398692810457519E-2</v>
      </c>
      <c r="L48" s="6">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6">
        <f t="shared" si="0"/>
        <v>2</v>
      </c>
      <c r="Z48" s="6">
        <f t="shared" si="1"/>
        <v>22</v>
      </c>
      <c r="AA48" s="27">
        <f t="shared" si="2"/>
        <v>2.7745720303506971E-6</v>
      </c>
      <c r="AB48">
        <f t="shared" si="3"/>
        <v>3.2752490040500064E-2</v>
      </c>
      <c r="AC48">
        <f t="shared" si="4"/>
        <v>9.0909090909090912E-2</v>
      </c>
      <c r="AD48">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6">
        <f>IFERROR('cantidad pollos muertos'!K49/'cantidad inicial pollos'!K49,"")</f>
        <v>1.9117647058823531E-2</v>
      </c>
      <c r="L49" s="6">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6">
        <f t="shared" si="0"/>
        <v>10</v>
      </c>
      <c r="Z49" s="6">
        <f t="shared" si="1"/>
        <v>22</v>
      </c>
      <c r="AA49" s="27">
        <f t="shared" si="2"/>
        <v>0.27144168312328132</v>
      </c>
      <c r="AB49">
        <f>AVERAGE(C49:X49)</f>
        <v>5.1913310266304483E-2</v>
      </c>
      <c r="AC49">
        <f t="shared" si="4"/>
        <v>0.45454545454545453</v>
      </c>
      <c r="AD49">
        <f t="shared" si="5"/>
        <v>0.45833333333333331</v>
      </c>
    </row>
    <row r="50" spans="1:30" x14ac:dyDescent="0.25">
      <c r="A50" s="6"/>
      <c r="B50" s="3" t="s">
        <v>83</v>
      </c>
      <c r="C50" s="6">
        <f>COUNTIF(C2:C49,"&gt;0,05")</f>
        <v>22</v>
      </c>
      <c r="D50" s="6">
        <f t="shared" ref="D50:X50" si="6">COUNTIF(D2:D49,"&gt;0,05")</f>
        <v>23</v>
      </c>
      <c r="E50" s="6">
        <f t="shared" si="6"/>
        <v>30</v>
      </c>
      <c r="F50" s="6">
        <f t="shared" si="6"/>
        <v>26</v>
      </c>
      <c r="G50" s="6">
        <f t="shared" si="6"/>
        <v>21</v>
      </c>
      <c r="H50" s="6">
        <f t="shared" si="6"/>
        <v>4</v>
      </c>
      <c r="I50" s="6">
        <f t="shared" si="6"/>
        <v>4</v>
      </c>
      <c r="J50" s="6">
        <f t="shared" si="6"/>
        <v>6</v>
      </c>
      <c r="K50" s="6">
        <f t="shared" si="6"/>
        <v>6</v>
      </c>
      <c r="L50" s="6">
        <f t="shared" si="6"/>
        <v>9</v>
      </c>
      <c r="M50" s="6">
        <f t="shared" si="6"/>
        <v>10</v>
      </c>
      <c r="N50" s="6">
        <f t="shared" si="6"/>
        <v>4</v>
      </c>
      <c r="O50" s="6">
        <f t="shared" si="6"/>
        <v>8</v>
      </c>
      <c r="P50" s="6">
        <f t="shared" si="6"/>
        <v>4</v>
      </c>
      <c r="Q50" s="6">
        <f t="shared" si="6"/>
        <v>10</v>
      </c>
      <c r="R50" s="6">
        <f t="shared" si="6"/>
        <v>5</v>
      </c>
      <c r="S50" s="6">
        <f t="shared" si="6"/>
        <v>1</v>
      </c>
      <c r="T50" s="6">
        <f t="shared" si="6"/>
        <v>1</v>
      </c>
      <c r="U50" s="6">
        <f t="shared" si="6"/>
        <v>12</v>
      </c>
      <c r="V50" s="6">
        <f t="shared" si="6"/>
        <v>12</v>
      </c>
      <c r="W50" s="6">
        <f t="shared" si="6"/>
        <v>16</v>
      </c>
      <c r="X50" s="6">
        <f t="shared" si="6"/>
        <v>17</v>
      </c>
      <c r="Y50" s="6">
        <f>SUM(Y2:Y49)</f>
        <v>251</v>
      </c>
      <c r="Z50" s="6"/>
      <c r="AA50" s="6"/>
    </row>
    <row r="51" spans="1:30" x14ac:dyDescent="0.25">
      <c r="A51" s="6"/>
      <c r="B51" s="3" t="s">
        <v>84</v>
      </c>
      <c r="C51" s="6">
        <f>COUNT(C2:C49)</f>
        <v>41</v>
      </c>
      <c r="D51" s="6">
        <f t="shared" ref="D51:X51" si="7">COUNT(D2:D49)</f>
        <v>45</v>
      </c>
      <c r="E51" s="6">
        <f t="shared" si="7"/>
        <v>45</v>
      </c>
      <c r="F51" s="6">
        <f t="shared" si="7"/>
        <v>46</v>
      </c>
      <c r="G51" s="6">
        <f t="shared" si="7"/>
        <v>46</v>
      </c>
      <c r="H51" s="6">
        <f t="shared" si="7"/>
        <v>46</v>
      </c>
      <c r="I51" s="6">
        <f t="shared" si="7"/>
        <v>46</v>
      </c>
      <c r="J51" s="6">
        <f t="shared" si="7"/>
        <v>46</v>
      </c>
      <c r="K51" s="6">
        <f t="shared" si="7"/>
        <v>47</v>
      </c>
      <c r="L51" s="6">
        <f t="shared" si="7"/>
        <v>47</v>
      </c>
      <c r="M51" s="6">
        <f t="shared" si="7"/>
        <v>47</v>
      </c>
      <c r="N51" s="6">
        <f t="shared" si="7"/>
        <v>47</v>
      </c>
      <c r="O51" s="6">
        <f t="shared" si="7"/>
        <v>47</v>
      </c>
      <c r="P51" s="6">
        <f t="shared" si="7"/>
        <v>46</v>
      </c>
      <c r="Q51" s="6">
        <f t="shared" si="7"/>
        <v>47</v>
      </c>
      <c r="R51" s="6">
        <f t="shared" si="7"/>
        <v>46</v>
      </c>
      <c r="S51" s="6">
        <f t="shared" si="7"/>
        <v>47</v>
      </c>
      <c r="T51" s="6">
        <f t="shared" si="7"/>
        <v>47</v>
      </c>
      <c r="U51" s="6">
        <f t="shared" si="7"/>
        <v>47</v>
      </c>
      <c r="V51" s="6">
        <f t="shared" si="7"/>
        <v>46</v>
      </c>
      <c r="W51" s="6">
        <f t="shared" si="7"/>
        <v>47</v>
      </c>
      <c r="X51" s="6">
        <f t="shared" si="7"/>
        <v>44</v>
      </c>
      <c r="Y51" s="6"/>
      <c r="Z51" s="6">
        <f>SUM(Z2:Z49)</f>
        <v>1013</v>
      </c>
      <c r="AA51" s="6"/>
    </row>
    <row r="52" spans="1:30" x14ac:dyDescent="0.25">
      <c r="A52" s="6"/>
      <c r="B52" s="3" t="s">
        <v>82</v>
      </c>
      <c r="C52" s="6">
        <f t="shared" ref="C52:X52" si="8">IFERROR(1-_xlfn.BINOM.DIST(C51/2,C51,C55,TRUE),"")</f>
        <v>0.67364878007275264</v>
      </c>
      <c r="D52" s="27">
        <f t="shared" si="8"/>
        <v>0.55706778040425065</v>
      </c>
      <c r="E52" s="27">
        <f t="shared" si="8"/>
        <v>0.9864827730473148</v>
      </c>
      <c r="F52" s="27">
        <f t="shared" si="8"/>
        <v>0.76064461146873785</v>
      </c>
      <c r="G52" s="27">
        <f t="shared" si="8"/>
        <v>0.2368409347343412</v>
      </c>
      <c r="H52" s="27">
        <f t="shared" si="8"/>
        <v>2.0797807920303057E-12</v>
      </c>
      <c r="I52" s="27">
        <f t="shared" si="8"/>
        <v>2.0797807920303057E-12</v>
      </c>
      <c r="J52" s="27">
        <f t="shared" si="8"/>
        <v>2.4730759662361379E-9</v>
      </c>
      <c r="K52" s="27">
        <f t="shared" si="8"/>
        <v>2.8611011337886794E-9</v>
      </c>
      <c r="L52" s="27">
        <f t="shared" si="8"/>
        <v>2.9958651649453216E-6</v>
      </c>
      <c r="M52" s="27">
        <f t="shared" si="8"/>
        <v>1.6866356346789679E-5</v>
      </c>
      <c r="N52" s="27">
        <f t="shared" si="8"/>
        <v>2.4571455981003965E-12</v>
      </c>
      <c r="O52" s="27">
        <f t="shared" si="8"/>
        <v>4.1300766429053226E-7</v>
      </c>
      <c r="P52" s="27">
        <f t="shared" si="8"/>
        <v>2.0797807920303057E-12</v>
      </c>
      <c r="Q52" s="27">
        <f t="shared" si="8"/>
        <v>1.6866356346789679E-5</v>
      </c>
      <c r="R52" s="27">
        <f t="shared" si="8"/>
        <v>1.0109968417992832E-10</v>
      </c>
      <c r="S52" s="27">
        <f t="shared" si="8"/>
        <v>0</v>
      </c>
      <c r="T52" s="27">
        <f t="shared" si="8"/>
        <v>0</v>
      </c>
      <c r="U52" s="27">
        <f t="shared" si="8"/>
        <v>2.9221375461285781E-4</v>
      </c>
      <c r="V52" s="27">
        <f t="shared" si="8"/>
        <v>2.6834223118743505E-4</v>
      </c>
      <c r="W52" s="27">
        <f t="shared" si="8"/>
        <v>1.5306636571632781E-2</v>
      </c>
      <c r="X52" s="27">
        <f t="shared" si="8"/>
        <v>5.2739194356755892E-2</v>
      </c>
      <c r="Y52" s="6"/>
      <c r="Z52" s="6"/>
      <c r="AA52" s="6"/>
    </row>
    <row r="53" spans="1:30" x14ac:dyDescent="0.25">
      <c r="B53" s="22" t="s">
        <v>85</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33" t="s">
        <v>86</v>
      </c>
      <c r="C54">
        <f>C50/C51</f>
        <v>0.53658536585365857</v>
      </c>
      <c r="D54">
        <f t="shared" ref="D54:X54" si="10">D50/D51</f>
        <v>0.51111111111111107</v>
      </c>
      <c r="E54">
        <f t="shared" si="10"/>
        <v>0.66666666666666663</v>
      </c>
      <c r="F54">
        <f t="shared" si="10"/>
        <v>0.56521739130434778</v>
      </c>
      <c r="G54">
        <f t="shared" si="10"/>
        <v>0.45652173913043476</v>
      </c>
      <c r="H54">
        <f t="shared" si="10"/>
        <v>8.6956521739130432E-2</v>
      </c>
      <c r="I54">
        <f t="shared" si="10"/>
        <v>8.6956521739130432E-2</v>
      </c>
      <c r="J54">
        <f t="shared" si="10"/>
        <v>0.13043478260869565</v>
      </c>
      <c r="K54">
        <f t="shared" si="10"/>
        <v>0.1276595744680851</v>
      </c>
      <c r="L54">
        <f t="shared" si="10"/>
        <v>0.19148936170212766</v>
      </c>
      <c r="M54">
        <f t="shared" si="10"/>
        <v>0.21276595744680851</v>
      </c>
      <c r="N54">
        <f t="shared" si="10"/>
        <v>8.5106382978723402E-2</v>
      </c>
      <c r="O54">
        <f t="shared" si="10"/>
        <v>0.1702127659574468</v>
      </c>
      <c r="P54">
        <f t="shared" si="10"/>
        <v>8.6956521739130432E-2</v>
      </c>
      <c r="Q54">
        <f t="shared" si="10"/>
        <v>0.21276595744680851</v>
      </c>
      <c r="R54">
        <f t="shared" si="10"/>
        <v>0.10869565217391304</v>
      </c>
      <c r="S54">
        <f t="shared" si="10"/>
        <v>2.1276595744680851E-2</v>
      </c>
      <c r="T54">
        <f t="shared" si="10"/>
        <v>2.1276595744680851E-2</v>
      </c>
      <c r="U54">
        <f t="shared" si="10"/>
        <v>0.25531914893617019</v>
      </c>
      <c r="V54">
        <f t="shared" si="10"/>
        <v>0.2608695652173913</v>
      </c>
      <c r="W54">
        <f t="shared" si="10"/>
        <v>0.34042553191489361</v>
      </c>
      <c r="X54">
        <f t="shared" si="10"/>
        <v>0.38636363636363635</v>
      </c>
    </row>
    <row r="55" spans="1:30" x14ac:dyDescent="0.25">
      <c r="B55" s="28" t="s">
        <v>87</v>
      </c>
      <c r="C55">
        <f>(C50+1)/(C51+2)</f>
        <v>0.53488372093023251</v>
      </c>
      <c r="D55">
        <f t="shared" ref="D55:X55" si="11">(D50+1)/(D51+2)</f>
        <v>0.51063829787234039</v>
      </c>
      <c r="E55">
        <f t="shared" si="11"/>
        <v>0.65957446808510634</v>
      </c>
      <c r="F55">
        <f t="shared" si="11"/>
        <v>0.5625</v>
      </c>
      <c r="G55">
        <f t="shared" si="11"/>
        <v>0.45833333333333331</v>
      </c>
      <c r="H55">
        <f t="shared" si="11"/>
        <v>0.10416666666666667</v>
      </c>
      <c r="I55">
        <f t="shared" si="11"/>
        <v>0.10416666666666667</v>
      </c>
      <c r="J55">
        <f t="shared" si="11"/>
        <v>0.14583333333333334</v>
      </c>
      <c r="K55">
        <f t="shared" si="11"/>
        <v>0.14285714285714285</v>
      </c>
      <c r="L55">
        <f t="shared" si="11"/>
        <v>0.20408163265306123</v>
      </c>
      <c r="M55">
        <f t="shared" si="11"/>
        <v>0.22448979591836735</v>
      </c>
      <c r="N55">
        <f t="shared" si="11"/>
        <v>0.10204081632653061</v>
      </c>
      <c r="O55">
        <f t="shared" si="11"/>
        <v>0.18367346938775511</v>
      </c>
      <c r="P55">
        <f t="shared" si="11"/>
        <v>0.10416666666666667</v>
      </c>
      <c r="Q55">
        <f t="shared" si="11"/>
        <v>0.22448979591836735</v>
      </c>
      <c r="R55">
        <f t="shared" si="11"/>
        <v>0.125</v>
      </c>
      <c r="S55">
        <f t="shared" si="11"/>
        <v>4.0816326530612242E-2</v>
      </c>
      <c r="T55">
        <f t="shared" si="11"/>
        <v>4.0816326530612242E-2</v>
      </c>
      <c r="U55">
        <f t="shared" si="11"/>
        <v>0.26530612244897961</v>
      </c>
      <c r="V55">
        <f t="shared" si="11"/>
        <v>0.27083333333333331</v>
      </c>
      <c r="W55">
        <f t="shared" si="11"/>
        <v>0.34693877551020408</v>
      </c>
      <c r="X55">
        <f t="shared" si="11"/>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workbookViewId="0">
      <selection activeCell="D53" sqref="D5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6" t="s">
        <v>41</v>
      </c>
      <c r="D1" s="36"/>
      <c r="E1" s="36" t="s">
        <v>42</v>
      </c>
      <c r="F1" s="36"/>
      <c r="G1" s="36" t="s">
        <v>43</v>
      </c>
      <c r="H1" s="36"/>
      <c r="I1" s="36" t="s">
        <v>44</v>
      </c>
      <c r="J1" s="36"/>
      <c r="K1" s="36" t="s">
        <v>45</v>
      </c>
      <c r="L1" s="36"/>
      <c r="M1" s="36" t="s">
        <v>46</v>
      </c>
      <c r="N1" s="36"/>
      <c r="O1" s="36" t="s">
        <v>47</v>
      </c>
      <c r="P1" s="36"/>
      <c r="Q1" s="36" t="s">
        <v>48</v>
      </c>
      <c r="R1" s="36"/>
      <c r="S1" s="36" t="s">
        <v>49</v>
      </c>
      <c r="T1" s="36"/>
      <c r="U1" s="36" t="s">
        <v>50</v>
      </c>
      <c r="V1" s="36"/>
      <c r="W1" s="36" t="s">
        <v>51</v>
      </c>
      <c r="X1" s="36"/>
      <c r="Y1" s="36" t="s">
        <v>52</v>
      </c>
      <c r="Z1" s="36"/>
      <c r="AA1" s="36" t="s">
        <v>53</v>
      </c>
      <c r="AB1" s="36"/>
      <c r="AC1" s="36" t="s">
        <v>54</v>
      </c>
      <c r="AD1" s="36"/>
      <c r="AE1" s="36" t="s">
        <v>55</v>
      </c>
      <c r="AF1" s="36"/>
      <c r="AG1" s="36" t="s">
        <v>56</v>
      </c>
      <c r="AH1" s="36"/>
      <c r="AI1" s="36" t="s">
        <v>57</v>
      </c>
      <c r="AJ1" s="36"/>
      <c r="AK1" s="36" t="s">
        <v>58</v>
      </c>
      <c r="AL1" s="36"/>
      <c r="AM1" s="36" t="s">
        <v>59</v>
      </c>
      <c r="AN1" s="36"/>
      <c r="AO1" s="36" t="s">
        <v>60</v>
      </c>
      <c r="AP1" s="36"/>
      <c r="AQ1" s="36" t="s">
        <v>61</v>
      </c>
      <c r="AR1" s="36"/>
      <c r="AS1" s="36" t="s">
        <v>62</v>
      </c>
      <c r="AT1" s="36"/>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8"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6">
        <f>IF('cantidad pollos muertos'!K3="","",BETAINV(0.025,'cantidad pollos muertos'!K3+1,'cantidad inicial pollos'!K3-'cantidad pollos muertos'!K3+1))</f>
        <v>4.5734891160898024E-2</v>
      </c>
      <c r="T4" s="6">
        <f>IF('cantidad pollos muertos'!K3="","",BETAINV(0.975,'cantidad pollos muertos'!K3+1,'cantidad inicial pollos'!K3-'cantidad pollos muertos'!K3+1))</f>
        <v>5.4657687734847582E-2</v>
      </c>
      <c r="U4" s="6">
        <f>IF('cantidad pollos muertos'!L3="","",BETAINV(0.025,'cantidad pollos muertos'!L3+1,'cantidad inicial pollos'!L3-'cantidad pollos muertos'!L3+1))</f>
        <v>2.5882040097605894E-2</v>
      </c>
      <c r="V4" s="6">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6" t="str">
        <f>IF('cantidad pollos muertos'!K4="","",BETAINV(0.025,'cantidad pollos muertos'!K4+1,'cantidad inicial pollos'!K4-'cantidad pollos muertos'!K4+1))</f>
        <v/>
      </c>
      <c r="T5" s="6" t="str">
        <f>IF('cantidad pollos muertos'!K4="","",BETAINV(0.975,'cantidad pollos muertos'!K4+1,'cantidad inicial pollos'!K4-'cantidad pollos muertos'!K4+1))</f>
        <v/>
      </c>
      <c r="U5" s="6" t="str">
        <f>IF('cantidad pollos muertos'!L4="","",BETAINV(0.025,'cantidad pollos muertos'!L4+1,'cantidad inicial pollos'!L4-'cantidad pollos muertos'!L4+1))</f>
        <v/>
      </c>
      <c r="V5" s="6"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6">
        <f>IF('cantidad pollos muertos'!K5="","",BETAINV(0.025,'cantidad pollos muertos'!K5+1,'cantidad inicial pollos'!K5-'cantidad pollos muertos'!K5+1))</f>
        <v>3.5200942492082325E-2</v>
      </c>
      <c r="T6" s="6">
        <f>IF('cantidad pollos muertos'!K5="","",BETAINV(0.975,'cantidad pollos muertos'!K5+1,'cantidad inicial pollos'!K5-'cantidad pollos muertos'!K5+1))</f>
        <v>5.5205192379595647E-2</v>
      </c>
      <c r="U6" s="6">
        <f>IF('cantidad pollos muertos'!L5="","",BETAINV(0.025,'cantidad pollos muertos'!L5+1,'cantidad inicial pollos'!L5-'cantidad pollos muertos'!L5+1))</f>
        <v>2.8222425794628712E-2</v>
      </c>
      <c r="V6" s="6">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6">
        <f>IF('cantidad pollos muertos'!K6="","",BETAINV(0.025,'cantidad pollos muertos'!K6+1,'cantidad inicial pollos'!K6-'cantidad pollos muertos'!K6+1))</f>
        <v>1.0020640545174228E-2</v>
      </c>
      <c r="T7" s="6">
        <f>IF('cantidad pollos muertos'!K6="","",BETAINV(0.975,'cantidad pollos muertos'!K6+1,'cantidad inicial pollos'!K6-'cantidad pollos muertos'!K6+1))</f>
        <v>1.861410975446065E-2</v>
      </c>
      <c r="U7" s="6">
        <f>IF('cantidad pollos muertos'!L6="","",BETAINV(0.025,'cantidad pollos muertos'!L6+1,'cantidad inicial pollos'!L6-'cantidad pollos muertos'!L6+1))</f>
        <v>4.679452741042172E-2</v>
      </c>
      <c r="V7" s="6">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6">
        <f>IF('cantidad pollos muertos'!K7="","",BETAINV(0.025,'cantidad pollos muertos'!K7+1,'cantidad inicial pollos'!K7-'cantidad pollos muertos'!K7+1))</f>
        <v>7.8126906779276278E-2</v>
      </c>
      <c r="T8" s="6">
        <f>IF('cantidad pollos muertos'!K7="","",BETAINV(0.975,'cantidad pollos muertos'!K7+1,'cantidad inicial pollos'!K7-'cantidad pollos muertos'!K7+1))</f>
        <v>0.11072978075977757</v>
      </c>
      <c r="U8" s="6">
        <f>IF('cantidad pollos muertos'!L7="","",BETAINV(0.025,'cantidad pollos muertos'!L7+1,'cantidad inicial pollos'!L7-'cantidad pollos muertos'!L7+1))</f>
        <v>2.7620775002156928E-2</v>
      </c>
      <c r="V8" s="6">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6">
        <f>IF('cantidad pollos muertos'!K8="","",BETAINV(0.025,'cantidad pollos muertos'!K8+1,'cantidad inicial pollos'!K8-'cantidad pollos muertos'!K8+1))</f>
        <v>1.0466577968975184E-2</v>
      </c>
      <c r="T9" s="6">
        <f>IF('cantidad pollos muertos'!K8="","",BETAINV(0.975,'cantidad pollos muertos'!K8+1,'cantidad inicial pollos'!K8-'cantidad pollos muertos'!K8+1))</f>
        <v>1.9928097326246008E-2</v>
      </c>
      <c r="U9" s="6">
        <f>IF('cantidad pollos muertos'!L8="","",BETAINV(0.025,'cantidad pollos muertos'!L8+1,'cantidad inicial pollos'!L8-'cantidad pollos muertos'!L8+1))</f>
        <v>3.3258436438393095E-2</v>
      </c>
      <c r="V9" s="6">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6">
        <f>IF('cantidad pollos muertos'!K9="","",BETAINV(0.025,'cantidad pollos muertos'!K9+1,'cantidad inicial pollos'!K9-'cantidad pollos muertos'!K9+1))</f>
        <v>3.0177002469535349E-2</v>
      </c>
      <c r="T10" s="6">
        <f>IF('cantidad pollos muertos'!K9="","",BETAINV(0.975,'cantidad pollos muertos'!K9+1,'cantidad inicial pollos'!K9-'cantidad pollos muertos'!K9+1))</f>
        <v>4.3966547647644405E-2</v>
      </c>
      <c r="U10" s="6">
        <f>IF('cantidad pollos muertos'!L9="","",BETAINV(0.025,'cantidad pollos muertos'!L9+1,'cantidad inicial pollos'!L9-'cantidad pollos muertos'!L9+1))</f>
        <v>2.132678533276482E-2</v>
      </c>
      <c r="V10" s="6">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6">
        <f>IF('cantidad pollos muertos'!K10="","",BETAINV(0.025,'cantidad pollos muertos'!K10+1,'cantidad inicial pollos'!K10-'cantidad pollos muertos'!K10+1))</f>
        <v>3.0792248544946031E-2</v>
      </c>
      <c r="T11" s="6">
        <f>IF('cantidad pollos muertos'!K10="","",BETAINV(0.975,'cantidad pollos muertos'!K10+1,'cantidad inicial pollos'!K10-'cantidad pollos muertos'!K10+1))</f>
        <v>4.4698111612588076E-2</v>
      </c>
      <c r="U11" s="6">
        <f>IF('cantidad pollos muertos'!L10="","",BETAINV(0.025,'cantidad pollos muertos'!L10+1,'cantidad inicial pollos'!L10-'cantidad pollos muertos'!L10+1))</f>
        <v>2.9202422696827456E-2</v>
      </c>
      <c r="V11" s="6">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6">
        <f>IF('cantidad pollos muertos'!K11="","",BETAINV(0.025,'cantidad pollos muertos'!K11+1,'cantidad inicial pollos'!K11-'cantidad pollos muertos'!K11+1))</f>
        <v>3.9554571842618007E-2</v>
      </c>
      <c r="T12" s="6">
        <f>IF('cantidad pollos muertos'!K11="","",BETAINV(0.975,'cantidad pollos muertos'!K11+1,'cantidad inicial pollos'!K11-'cantidad pollos muertos'!K11+1))</f>
        <v>6.5437911163320317E-2</v>
      </c>
      <c r="U12" s="6">
        <f>IF('cantidad pollos muertos'!L11="","",BETAINV(0.025,'cantidad pollos muertos'!L11+1,'cantidad inicial pollos'!L11-'cantidad pollos muertos'!L11+1))</f>
        <v>2.4054804908640929E-2</v>
      </c>
      <c r="V12" s="6">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6">
        <f>IF('cantidad pollos muertos'!K12="","",BETAINV(0.025,'cantidad pollos muertos'!K12+1,'cantidad inicial pollos'!K12-'cantidad pollos muertos'!K12+1))</f>
        <v>1.6143121261603912E-2</v>
      </c>
      <c r="T13" s="6">
        <f>IF('cantidad pollos muertos'!K12="","",BETAINV(0.975,'cantidad pollos muertos'!K12+1,'cantidad inicial pollos'!K12-'cantidad pollos muertos'!K12+1))</f>
        <v>3.1220605394409073E-2</v>
      </c>
      <c r="U13" s="6">
        <f>IF('cantidad pollos muertos'!L12="","",BETAINV(0.025,'cantidad pollos muertos'!L12+1,'cantidad inicial pollos'!L12-'cantidad pollos muertos'!L12+1))</f>
        <v>2.2079429274705496E-2</v>
      </c>
      <c r="V13" s="6">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6">
        <f>IF('cantidad pollos muertos'!K13="","",BETAINV(0.025,'cantidad pollos muertos'!K13+1,'cantidad inicial pollos'!K13-'cantidad pollos muertos'!K13+1))</f>
        <v>1.8788057579763283E-2</v>
      </c>
      <c r="T14" s="6">
        <f>IF('cantidad pollos muertos'!K13="","",BETAINV(0.975,'cantidad pollos muertos'!K13+1,'cantidad inicial pollos'!K13-'cantidad pollos muertos'!K13+1))</f>
        <v>2.960818384830477E-2</v>
      </c>
      <c r="U14" s="6">
        <f>IF('cantidad pollos muertos'!L13="","",BETAINV(0.025,'cantidad pollos muertos'!L13+1,'cantidad inicial pollos'!L13-'cantidad pollos muertos'!L13+1))</f>
        <v>1.6425936496132991E-2</v>
      </c>
      <c r="V14" s="6">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6.0822573968504691E-2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6">
        <f>IF('cantidad pollos muertos'!K14="","",BETAINV(0.025,'cantidad pollos muertos'!K14+1,'cantidad inicial pollos'!K14-'cantidad pollos muertos'!K14+1))</f>
        <v>3.1299880847722047E-2</v>
      </c>
      <c r="T15" s="6">
        <f>IF('cantidad pollos muertos'!K14="","",BETAINV(0.975,'cantidad pollos muertos'!K14+1,'cantidad inicial pollos'!K14-'cantidad pollos muertos'!K14+1))</f>
        <v>3.8811370966432279E-2</v>
      </c>
      <c r="U15" s="6">
        <f>IF('cantidad pollos muertos'!L14="","",BETAINV(0.025,'cantidad pollos muertos'!L14+1,'cantidad inicial pollos'!L14-'cantidad pollos muertos'!L14+1))</f>
        <v>6.573855350738321E-2</v>
      </c>
      <c r="V15" s="6">
        <f>IF('cantidad pollos muertos'!L14="","",BETAINV(0.975,'cantidad pollos muertos'!L14+1,'cantidad inicial pollos'!L14-'cantidad pollos muertos'!L14+1))</f>
        <v>8.4362883034740932E-2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7.2068855356824868E-3</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6">
        <f>IF('cantidad pollos muertos'!K15="","",BETAINV(0.025,'cantidad pollos muertos'!K15+1,'cantidad inicial pollos'!K15-'cantidad pollos muertos'!K15+1))</f>
        <v>6.3574655205062849E-2</v>
      </c>
      <c r="T16" s="6">
        <f>IF('cantidad pollos muertos'!K15="","",BETAINV(0.975,'cantidad pollos muertos'!K15+1,'cantidad inicial pollos'!K15-'cantidad pollos muertos'!K15+1))</f>
        <v>7.7327671070721693E-2</v>
      </c>
      <c r="U16" s="6">
        <f>IF('cantidad pollos muertos'!L15="","",BETAINV(0.025,'cantidad pollos muertos'!L15+1,'cantidad inicial pollos'!L15-'cantidad pollos muertos'!L15+1))</f>
        <v>4.5521327527034111E-2</v>
      </c>
      <c r="V16" s="6">
        <f>IF('cantidad pollos muertos'!L15="","",BETAINV(0.975,'cantidad pollos muertos'!L15+1,'cantidad inicial pollos'!L15-'cantidad pollos muertos'!L15+1))</f>
        <v>5.4424774788963348E-2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2.4601184369054712E-2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6">
        <f>IF('cantidad pollos muertos'!K16="","",BETAINV(0.025,'cantidad pollos muertos'!K16+1,'cantidad inicial pollos'!K16-'cantidad pollos muertos'!K16+1))</f>
        <v>4.4601534813543911E-2</v>
      </c>
      <c r="T17" s="6">
        <f>IF('cantidad pollos muertos'!K16="","",BETAINV(0.975,'cantidad pollos muertos'!K16+1,'cantidad inicial pollos'!K16-'cantidad pollos muertos'!K16+1))</f>
        <v>5.2511715495529576E-2</v>
      </c>
      <c r="U17" s="6">
        <f>IF('cantidad pollos muertos'!L16="","",BETAINV(0.025,'cantidad pollos muertos'!L16+1,'cantidad inicial pollos'!L16-'cantidad pollos muertos'!L16+1))</f>
        <v>1.9586259634025171E-2</v>
      </c>
      <c r="V17" s="6">
        <f>IF('cantidad pollos muertos'!L16="","",BETAINV(0.975,'cantidad pollos muertos'!L16+1,'cantidad inicial pollos'!L16-'cantidad pollos muertos'!L16+1))</f>
        <v>2.7565226194960268E-2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1.0997091196700955E-2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6">
        <f>IF('cantidad pollos muertos'!K17="","",BETAINV(0.025,'cantidad pollos muertos'!K17+1,'cantidad inicial pollos'!K17-'cantidad pollos muertos'!K17+1))</f>
        <v>2.3727850284165474E-2</v>
      </c>
      <c r="T18" s="6">
        <f>IF('cantidad pollos muertos'!K17="","",BETAINV(0.975,'cantidad pollos muertos'!K17+1,'cantidad inicial pollos'!K17-'cantidad pollos muertos'!K17+1))</f>
        <v>3.2102252362259165E-2</v>
      </c>
      <c r="U18" s="6">
        <f>IF('cantidad pollos muertos'!L17="","",BETAINV(0.025,'cantidad pollos muertos'!L17+1,'cantidad inicial pollos'!L17-'cantidad pollos muertos'!L17+1))</f>
        <v>2.9068952598302743E-2</v>
      </c>
      <c r="V18" s="6">
        <f>IF('cantidad pollos muertos'!L17="","",BETAINV(0.975,'cantidad pollos muertos'!L17+1,'cantidad inicial pollos'!L17-'cantidad pollos muertos'!L17+1))</f>
        <v>3.5605061230954638E-2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5.8420455287964152E-3</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6">
        <f>IF('cantidad pollos muertos'!K18="","",BETAINV(0.025,'cantidad pollos muertos'!K18+1,'cantidad inicial pollos'!K18-'cantidad pollos muertos'!K18+1))</f>
        <v>1.8219455975166967E-2</v>
      </c>
      <c r="T19" s="6">
        <f>IF('cantidad pollos muertos'!K18="","",BETAINV(0.975,'cantidad pollos muertos'!K18+1,'cantidad inicial pollos'!K18-'cantidad pollos muertos'!K18+1))</f>
        <v>2.9297588457250057E-2</v>
      </c>
      <c r="U19" s="6">
        <f>IF('cantidad pollos muertos'!L18="","",BETAINV(0.025,'cantidad pollos muertos'!L18+1,'cantidad inicial pollos'!L18-'cantidad pollos muertos'!L18+1))</f>
        <v>1.4842917302782333E-2</v>
      </c>
      <c r="V19" s="6">
        <f>IF('cantidad pollos muertos'!L18="","",BETAINV(0.975,'cantidad pollos muertos'!L18+1,'cantidad inicial pollos'!L18-'cantidad pollos muertos'!L18+1))</f>
        <v>2.1626271465916225E-2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1.8388936701031307E-2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6">
        <f>IF('cantidad pollos muertos'!K19="","",BETAINV(0.025,'cantidad pollos muertos'!K19+1,'cantidad inicial pollos'!K19-'cantidad pollos muertos'!K19+1))</f>
        <v>4.5100885390062767E-2</v>
      </c>
      <c r="T20" s="6">
        <f>IF('cantidad pollos muertos'!K19="","",BETAINV(0.975,'cantidad pollos muertos'!K19+1,'cantidad inicial pollos'!K19-'cantidad pollos muertos'!K19+1))</f>
        <v>6.7311754754650011E-2</v>
      </c>
      <c r="U20" s="6">
        <f>IF('cantidad pollos muertos'!L19="","",BETAINV(0.025,'cantidad pollos muertos'!L19+1,'cantidad inicial pollos'!L19-'cantidad pollos muertos'!L19+1))</f>
        <v>2.562045118461127E-2</v>
      </c>
      <c r="V20" s="6">
        <f>IF('cantidad pollos muertos'!L19="","",BETAINV(0.975,'cantidad pollos muertos'!L19+1,'cantidad inicial pollos'!L19-'cantidad pollos muertos'!L19+1))</f>
        <v>3.959208681017079E-2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9.5607521931984768E-2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6">
        <f>IF('cantidad pollos muertos'!K20="","",BETAINV(0.025,'cantidad pollos muertos'!K20+1,'cantidad inicial pollos'!K20-'cantidad pollos muertos'!K20+1))</f>
        <v>3.0403735175592216E-2</v>
      </c>
      <c r="T21" s="6">
        <f>IF('cantidad pollos muertos'!K20="","",BETAINV(0.975,'cantidad pollos muertos'!K20+1,'cantidad inicial pollos'!K20-'cantidad pollos muertos'!K20+1))</f>
        <v>3.9932591965467279E-2</v>
      </c>
      <c r="U21" s="6">
        <f>IF('cantidad pollos muertos'!L20="","",BETAINV(0.025,'cantidad pollos muertos'!L20+1,'cantidad inicial pollos'!L20-'cantidad pollos muertos'!L20+1))</f>
        <v>2.600077883078418E-2</v>
      </c>
      <c r="V21" s="6">
        <f>IF('cantidad pollos muertos'!L20="","",BETAINV(0.975,'cantidad pollos muertos'!L20+1,'cantidad inicial pollos'!L20-'cantidad pollos muertos'!L20+1))</f>
        <v>4.2498441044164226E-2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3.4027250530356758E-3</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6">
        <f>IF('cantidad pollos muertos'!K21="","",BETAINV(0.025,'cantidad pollos muertos'!K21+1,'cantidad inicial pollos'!K21-'cantidad pollos muertos'!K21+1))</f>
        <v>9.2860843635795588E-3</v>
      </c>
      <c r="T22" s="6">
        <f>IF('cantidad pollos muertos'!K21="","",BETAINV(0.975,'cantidad pollos muertos'!K21+1,'cantidad inicial pollos'!K21-'cantidad pollos muertos'!K21+1))</f>
        <v>2.0068171986251437E-2</v>
      </c>
      <c r="U22" s="6">
        <f>IF('cantidad pollos muertos'!L21="","",BETAINV(0.025,'cantidad pollos muertos'!L21+1,'cantidad inicial pollos'!L21-'cantidad pollos muertos'!L21+1))</f>
        <v>3.515233410122965E-2</v>
      </c>
      <c r="V22" s="6">
        <f>IF('cantidad pollos muertos'!L21="","",BETAINV(0.975,'cantidad pollos muertos'!L21+1,'cantidad inicial pollos'!L21-'cantidad pollos muertos'!L21+1))</f>
        <v>4.5320618427920012E-2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5.4751367704510057E-2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6">
        <f>IF('cantidad pollos muertos'!K22="","",BETAINV(0.025,'cantidad pollos muertos'!K22+1,'cantidad inicial pollos'!K22-'cantidad pollos muertos'!K22+1))</f>
        <v>1.8528834069359356E-2</v>
      </c>
      <c r="T23" s="6">
        <f>IF('cantidad pollos muertos'!K22="","",BETAINV(0.975,'cantidad pollos muertos'!K22+1,'cantidad inicial pollos'!K22-'cantidad pollos muertos'!K22+1))</f>
        <v>2.9687547122798419E-2</v>
      </c>
      <c r="U23" s="6">
        <f>IF('cantidad pollos muertos'!L22="","",BETAINV(0.025,'cantidad pollos muertos'!L22+1,'cantidad inicial pollos'!L22-'cantidad pollos muertos'!L22+1))</f>
        <v>2.4264490896837142E-2</v>
      </c>
      <c r="V23" s="6">
        <f>IF('cantidad pollos muertos'!L22="","",BETAINV(0.975,'cantidad pollos muertos'!L22+1,'cantidad inicial pollos'!L22-'cantidad pollos muertos'!L22+1))</f>
        <v>4.2705712465140988E-2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3.3344410824958891E-2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6">
        <f>IF('cantidad pollos muertos'!K23="","",BETAINV(0.025,'cantidad pollos muertos'!K23+1,'cantidad inicial pollos'!K23-'cantidad pollos muertos'!K23+1))</f>
        <v>1.3907844123165262E-2</v>
      </c>
      <c r="T24" s="6">
        <f>IF('cantidad pollos muertos'!K23="","",BETAINV(0.975,'cantidad pollos muertos'!K23+1,'cantidad inicial pollos'!K23-'cantidad pollos muertos'!K23+1))</f>
        <v>2.5227118418335581E-2</v>
      </c>
      <c r="U24" s="6">
        <f>IF('cantidad pollos muertos'!L23="","",BETAINV(0.025,'cantidad pollos muertos'!L23+1,'cantidad inicial pollos'!L23-'cantidad pollos muertos'!L23+1))</f>
        <v>1.2412924687703102E-2</v>
      </c>
      <c r="V24" s="6">
        <f>IF('cantidad pollos muertos'!L23="","",BETAINV(0.975,'cantidad pollos muertos'!L23+1,'cantidad inicial pollos'!L23-'cantidad pollos muertos'!L23+1))</f>
        <v>2.18166369818934E-2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3.4415029051582904E-2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6">
        <f>IF('cantidad pollos muertos'!K24="","",BETAINV(0.025,'cantidad pollos muertos'!K24+1,'cantidad inicial pollos'!K24-'cantidad pollos muertos'!K24+1))</f>
        <v>1.987383382952386E-2</v>
      </c>
      <c r="T25" s="6">
        <f>IF('cantidad pollos muertos'!K24="","",BETAINV(0.975,'cantidad pollos muertos'!K24+1,'cantidad inicial pollos'!K24-'cantidad pollos muertos'!K24+1))</f>
        <v>3.1613576943549382E-2</v>
      </c>
      <c r="U25" s="6">
        <f>IF('cantidad pollos muertos'!L24="","",BETAINV(0.025,'cantidad pollos muertos'!L24+1,'cantidad inicial pollos'!L24-'cantidad pollos muertos'!L24+1))</f>
        <v>3.5626643847917694E-2</v>
      </c>
      <c r="V25" s="6">
        <f>IF('cantidad pollos muertos'!L24="","",BETAINV(0.975,'cantidad pollos muertos'!L24+1,'cantidad inicial pollos'!L24-'cantidad pollos muertos'!L24+1))</f>
        <v>5.2526593301653324E-2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6">
        <f>IF('cantidad pollos muertos'!K25="","",BETAINV(0.025,'cantidad pollos muertos'!K25+1,'cantidad inicial pollos'!K25-'cantidad pollos muertos'!K25+1))</f>
        <v>2.7113214808064671E-2</v>
      </c>
      <c r="T26" s="6">
        <f>IF('cantidad pollos muertos'!K25="","",BETAINV(0.975,'cantidad pollos muertos'!K25+1,'cantidad inicial pollos'!K25-'cantidad pollos muertos'!K25+1))</f>
        <v>3.350583385591055E-2</v>
      </c>
      <c r="U26" s="6">
        <f>IF('cantidad pollos muertos'!L25="","",BETAINV(0.025,'cantidad pollos muertos'!L25+1,'cantidad inicial pollos'!L25-'cantidad pollos muertos'!L25+1))</f>
        <v>1.9859368037685836E-2</v>
      </c>
      <c r="V26" s="6">
        <f>IF('cantidad pollos muertos'!L25="","",BETAINV(0.975,'cantidad pollos muertos'!L25+1,'cantidad inicial pollos'!L25-'cantidad pollos muertos'!L25+1))</f>
        <v>3.1590704153268478E-2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6.2849933142418673E-4</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6">
        <f>IF('cantidad pollos muertos'!K26="","",BETAINV(0.025,'cantidad pollos muertos'!K26+1,'cantidad inicial pollos'!K26-'cantidad pollos muertos'!K26+1))</f>
        <v>4.5555831942610181E-3</v>
      </c>
      <c r="T27" s="6">
        <f>IF('cantidad pollos muertos'!K26="","",BETAINV(0.975,'cantidad pollos muertos'!K26+1,'cantidad inicial pollos'!K26-'cantidad pollos muertos'!K26+1))</f>
        <v>1.0790863178209986E-2</v>
      </c>
      <c r="U27" s="6">
        <f>IF('cantidad pollos muertos'!L26="","",BETAINV(0.025,'cantidad pollos muertos'!L26+1,'cantidad inicial pollos'!L26-'cantidad pollos muertos'!L26+1))</f>
        <v>3.7142929246951985E-2</v>
      </c>
      <c r="V27" s="6">
        <f>IF('cantidad pollos muertos'!L26="","",BETAINV(0.975,'cantidad pollos muertos'!L26+1,'cantidad inicial pollos'!L26-'cantidad pollos muertos'!L26+1))</f>
        <v>4.4525371038567685E-2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3.0757762445866987E-2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6">
        <f>IF('cantidad pollos muertos'!K27="","",BETAINV(0.025,'cantidad pollos muertos'!K27+1,'cantidad inicial pollos'!K27-'cantidad pollos muertos'!K27+1))</f>
        <v>2.6000556133089776E-2</v>
      </c>
      <c r="T28" s="6">
        <f>IF('cantidad pollos muertos'!K27="","",BETAINV(0.975,'cantidad pollos muertos'!K27+1,'cantidad inicial pollos'!K27-'cantidad pollos muertos'!K27+1))</f>
        <v>4.3027444738342635E-2</v>
      </c>
      <c r="U28" s="6">
        <f>IF('cantidad pollos muertos'!L27="","",BETAINV(0.025,'cantidad pollos muertos'!L27+1,'cantidad inicial pollos'!L27-'cantidad pollos muertos'!L27+1))</f>
        <v>1.5543795456868481E-2</v>
      </c>
      <c r="V28" s="6">
        <f>IF('cantidad pollos muertos'!L27="","",BETAINV(0.975,'cantidad pollos muertos'!L27+1,'cantidad inicial pollos'!L27-'cantidad pollos muertos'!L27+1))</f>
        <v>2.6828883816560012E-2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2.3968412134447233E-2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6">
        <f>IF('cantidad pollos muertos'!K28="","",BETAINV(0.025,'cantidad pollos muertos'!K28+1,'cantidad inicial pollos'!K28-'cantidad pollos muertos'!K28+1))</f>
        <v>1.5762306184209637E-2</v>
      </c>
      <c r="T29" s="6">
        <f>IF('cantidad pollos muertos'!K28="","",BETAINV(0.975,'cantidad pollos muertos'!K28+1,'cantidad inicial pollos'!K28-'cantidad pollos muertos'!K28+1))</f>
        <v>2.6174695190998909E-2</v>
      </c>
      <c r="U29" s="6">
        <f>IF('cantidad pollos muertos'!L28="","",BETAINV(0.025,'cantidad pollos muertos'!L28+1,'cantidad inicial pollos'!L28-'cantidad pollos muertos'!L28+1))</f>
        <v>4.4522819789278682E-2</v>
      </c>
      <c r="V29" s="6">
        <f>IF('cantidad pollos muertos'!L28="","",BETAINV(0.975,'cantidad pollos muertos'!L28+1,'cantidad inicial pollos'!L28-'cantidad pollos muertos'!L28+1))</f>
        <v>6.589535972639482E-2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1.7293300775982817E-2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6">
        <f>IF('cantidad pollos muertos'!K29="","",BETAINV(0.025,'cantidad pollos muertos'!K29+1,'cantidad inicial pollos'!K29-'cantidad pollos muertos'!K29+1))</f>
        <v>1.9706129322220489E-2</v>
      </c>
      <c r="T30" s="6">
        <f>IF('cantidad pollos muertos'!K29="","",BETAINV(0.975,'cantidad pollos muertos'!K29+1,'cantidad inicial pollos'!K29-'cantidad pollos muertos'!K29+1))</f>
        <v>3.7361342820394494E-2</v>
      </c>
      <c r="U30" s="6">
        <f>IF('cantidad pollos muertos'!L29="","",BETAINV(0.025,'cantidad pollos muertos'!L29+1,'cantidad inicial pollos'!L29-'cantidad pollos muertos'!L29+1))</f>
        <v>3.3983971460256196E-2</v>
      </c>
      <c r="V30" s="6">
        <f>IF('cantidad pollos muertos'!L29="","",BETAINV(0.975,'cantidad pollos muertos'!L29+1,'cantidad inicial pollos'!L29-'cantidad pollos muertos'!L29+1))</f>
        <v>4.8499688881075032E-2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6">
        <f>IF('cantidad pollos muertos'!K30="","",BETAINV(0.025,'cantidad pollos muertos'!K30+1,'cantidad inicial pollos'!K30-'cantidad pollos muertos'!K30+1))</f>
        <v>2.6983895533415004E-2</v>
      </c>
      <c r="T31" s="6">
        <f>IF('cantidad pollos muertos'!K30="","",BETAINV(0.975,'cantidad pollos muertos'!K30+1,'cantidad inicial pollos'!K30-'cantidad pollos muertos'!K30+1))</f>
        <v>3.5847816772838548E-2</v>
      </c>
      <c r="U31" s="6">
        <f>IF('cantidad pollos muertos'!L30="","",BETAINV(0.025,'cantidad pollos muertos'!L30+1,'cantidad inicial pollos'!L30-'cantidad pollos muertos'!L30+1))</f>
        <v>1.4979976844291159E-3</v>
      </c>
      <c r="V31" s="6">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6">
        <f>IF('cantidad pollos muertos'!K31="","",BETAINV(0.025,'cantidad pollos muertos'!K31+1,'cantidad inicial pollos'!K31-'cantidad pollos muertos'!K31+1))</f>
        <v>2.0193265879392023E-2</v>
      </c>
      <c r="T32" s="6">
        <f>IF('cantidad pollos muertos'!K31="","",BETAINV(0.975,'cantidad pollos muertos'!K31+1,'cantidad inicial pollos'!K31-'cantidad pollos muertos'!K31+1))</f>
        <v>3.1340467279927009E-2</v>
      </c>
      <c r="U32" s="6">
        <f>IF('cantidad pollos muertos'!L31="","",BETAINV(0.025,'cantidad pollos muertos'!L31+1,'cantidad inicial pollos'!L31-'cantidad pollos muertos'!L31+1))</f>
        <v>2.7843333219580112E-2</v>
      </c>
      <c r="V32" s="6">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6">
        <f>IF('cantidad pollos muertos'!K32="","",BETAINV(0.025,'cantidad pollos muertos'!K32+1,'cantidad inicial pollos'!K32-'cantidad pollos muertos'!K32+1))</f>
        <v>1.0466787871979192E-2</v>
      </c>
      <c r="T33" s="6">
        <f>IF('cantidad pollos muertos'!K32="","",BETAINV(0.975,'cantidad pollos muertos'!K32+1,'cantidad inicial pollos'!K32-'cantidad pollos muertos'!K32+1))</f>
        <v>1.8882110810163E-2</v>
      </c>
      <c r="U33" s="6">
        <f>IF('cantidad pollos muertos'!L32="","",BETAINV(0.025,'cantidad pollos muertos'!L32+1,'cantidad inicial pollos'!L32-'cantidad pollos muertos'!L32+1))</f>
        <v>1.5866328507658393E-2</v>
      </c>
      <c r="V33" s="6">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6">
        <f>IF('cantidad pollos muertos'!K33="","",BETAINV(0.025,'cantidad pollos muertos'!K33+1,'cantidad inicial pollos'!K33-'cantidad pollos muertos'!K33+1))</f>
        <v>1.9563833585560349E-2</v>
      </c>
      <c r="T34" s="6">
        <f>IF('cantidad pollos muertos'!K33="","",BETAINV(0.975,'cantidad pollos muertos'!K33+1,'cantidad inicial pollos'!K33-'cantidad pollos muertos'!K33+1))</f>
        <v>3.2308199389712189E-2</v>
      </c>
      <c r="U34" s="6">
        <f>IF('cantidad pollos muertos'!L33="","",BETAINV(0.025,'cantidad pollos muertos'!L33+1,'cantidad inicial pollos'!L33-'cantidad pollos muertos'!L33+1))</f>
        <v>3.09459782047872E-2</v>
      </c>
      <c r="V34" s="6">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6">
        <f>IF('cantidad pollos muertos'!K34="","",BETAINV(0.025,'cantidad pollos muertos'!K34+1,'cantidad inicial pollos'!K34-'cantidad pollos muertos'!K34+1))</f>
        <v>3.5424924095554387E-2</v>
      </c>
      <c r="T35" s="6">
        <f>IF('cantidad pollos muertos'!K34="","",BETAINV(0.975,'cantidad pollos muertos'!K34+1,'cantidad inicial pollos'!K34-'cantidad pollos muertos'!K34+1))</f>
        <v>4.833551219167731E-2</v>
      </c>
      <c r="U35" s="6">
        <f>IF('cantidad pollos muertos'!L34="","",BETAINV(0.025,'cantidad pollos muertos'!L34+1,'cantidad inicial pollos'!L34-'cantidad pollos muertos'!L34+1))</f>
        <v>9.093857077439485E-2</v>
      </c>
      <c r="V35" s="6">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6">
        <f>IF('cantidad pollos muertos'!K35="","",BETAINV(0.025,'cantidad pollos muertos'!K35+1,'cantidad inicial pollos'!K35-'cantidad pollos muertos'!K35+1))</f>
        <v>1.825501702391194E-2</v>
      </c>
      <c r="T36" s="6">
        <f>IF('cantidad pollos muertos'!K35="","",BETAINV(0.975,'cantidad pollos muertos'!K35+1,'cantidad inicial pollos'!K35-'cantidad pollos muertos'!K35+1))</f>
        <v>2.9569047496849521E-2</v>
      </c>
      <c r="U36" s="6">
        <f>IF('cantidad pollos muertos'!L35="","",BETAINV(0.025,'cantidad pollos muertos'!L35+1,'cantidad inicial pollos'!L35-'cantidad pollos muertos'!L35+1))</f>
        <v>2.3707638331843549E-2</v>
      </c>
      <c r="V36" s="6">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6">
        <f>IF('cantidad pollos muertos'!K36="","",BETAINV(0.025,'cantidad pollos muertos'!K36+1,'cantidad inicial pollos'!K36-'cantidad pollos muertos'!K36+1))</f>
        <v>3.4699745082761991E-3</v>
      </c>
      <c r="T37" s="6">
        <f>IF('cantidad pollos muertos'!K36="","",BETAINV(0.975,'cantidad pollos muertos'!K36+1,'cantidad inicial pollos'!K36-'cantidad pollos muertos'!K36+1))</f>
        <v>9.0786124867182627E-3</v>
      </c>
      <c r="U37" s="6">
        <f>IF('cantidad pollos muertos'!L36="","",BETAINV(0.025,'cantidad pollos muertos'!L36+1,'cantidad inicial pollos'!L36-'cantidad pollos muertos'!L36+1))</f>
        <v>3.6881907037782442E-2</v>
      </c>
      <c r="V37" s="6">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6">
        <f>IF('cantidad pollos muertos'!K37="","",BETAINV(0.025,'cantidad pollos muertos'!K37+1,'cantidad inicial pollos'!K37-'cantidad pollos muertos'!K37+1))</f>
        <v>2.0846351503210625E-2</v>
      </c>
      <c r="T38" s="6">
        <f>IF('cantidad pollos muertos'!K37="","",BETAINV(0.975,'cantidad pollos muertos'!K37+1,'cantidad inicial pollos'!K37-'cantidad pollos muertos'!K37+1))</f>
        <v>3.4269187888405717E-2</v>
      </c>
      <c r="U38" s="6">
        <f>IF('cantidad pollos muertos'!L37="","",BETAINV(0.025,'cantidad pollos muertos'!L37+1,'cantidad inicial pollos'!L37-'cantidad pollos muertos'!L37+1))</f>
        <v>2.0411048207390772E-2</v>
      </c>
      <c r="V38" s="6">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6">
        <f>IF('cantidad pollos muertos'!K38="","",BETAINV(0.025,'cantidad pollos muertos'!K38+1,'cantidad inicial pollos'!K38-'cantidad pollos muertos'!K38+1))</f>
        <v>1.5691602482640316E-2</v>
      </c>
      <c r="T39" s="6">
        <f>IF('cantidad pollos muertos'!K38="","",BETAINV(0.975,'cantidad pollos muertos'!K38+1,'cantidad inicial pollos'!K38-'cantidad pollos muertos'!K38+1))</f>
        <v>2.2778981249483965E-2</v>
      </c>
      <c r="U39" s="6">
        <f>IF('cantidad pollos muertos'!L38="","",BETAINV(0.025,'cantidad pollos muertos'!L38+1,'cantidad inicial pollos'!L38-'cantidad pollos muertos'!L38+1))</f>
        <v>1.5944038913413887E-2</v>
      </c>
      <c r="V39" s="6">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6">
        <f>IF('cantidad pollos muertos'!K39="","",BETAINV(0.025,'cantidad pollos muertos'!K39+1,'cantidad inicial pollos'!K39-'cantidad pollos muertos'!K39+1))</f>
        <v>2.0821397568777125E-2</v>
      </c>
      <c r="T40" s="6">
        <f>IF('cantidad pollos muertos'!K39="","",BETAINV(0.975,'cantidad pollos muertos'!K39+1,'cantidad inicial pollos'!K39-'cantidad pollos muertos'!K39+1))</f>
        <v>2.8863467555418576E-2</v>
      </c>
      <c r="U40" s="6">
        <f>IF('cantidad pollos muertos'!L39="","",BETAINV(0.025,'cantidad pollos muertos'!L39+1,'cantidad inicial pollos'!L39-'cantidad pollos muertos'!L39+1))</f>
        <v>4.3556854257635044E-2</v>
      </c>
      <c r="V40" s="6">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6">
        <f>IF('cantidad pollos muertos'!K40="","",BETAINV(0.025,'cantidad pollos muertos'!K40+1,'cantidad inicial pollos'!K40-'cantidad pollos muertos'!K40+1))</f>
        <v>1.3459558154151251E-2</v>
      </c>
      <c r="T41" s="6">
        <f>IF('cantidad pollos muertos'!K40="","",BETAINV(0.975,'cantidad pollos muertos'!K40+1,'cantidad inicial pollos'!K40-'cantidad pollos muertos'!K40+1))</f>
        <v>1.9835210653932123E-2</v>
      </c>
      <c r="U41" s="6">
        <f>IF('cantidad pollos muertos'!L40="","",BETAINV(0.025,'cantidad pollos muertos'!L40+1,'cantidad inicial pollos'!L40-'cantidad pollos muertos'!L40+1))</f>
        <v>3.2491474182683347E-2</v>
      </c>
      <c r="V41" s="6">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6">
        <f>IF('cantidad pollos muertos'!K41="","",BETAINV(0.025,'cantidad pollos muertos'!K41+1,'cantidad inicial pollos'!K41-'cantidad pollos muertos'!K41+1))</f>
        <v>1.0746260195166682E-2</v>
      </c>
      <c r="T42" s="6">
        <f>IF('cantidad pollos muertos'!K41="","",BETAINV(0.975,'cantidad pollos muertos'!K41+1,'cantidad inicial pollos'!K41-'cantidad pollos muertos'!K41+1))</f>
        <v>1.9255638187833712E-2</v>
      </c>
      <c r="U42" s="6">
        <f>IF('cantidad pollos muertos'!L41="","",BETAINV(0.025,'cantidad pollos muertos'!L41+1,'cantidad inicial pollos'!L41-'cantidad pollos muertos'!L41+1))</f>
        <v>1.1584083785265422E-2</v>
      </c>
      <c r="V42" s="6">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6">
        <f>IF('cantidad pollos muertos'!K42="","",BETAINV(0.025,'cantidad pollos muertos'!K42+1,'cantidad inicial pollos'!K42-'cantidad pollos muertos'!K42+1))</f>
        <v>3.9670456448758475E-2</v>
      </c>
      <c r="T43" s="6">
        <f>IF('cantidad pollos muertos'!K42="","",BETAINV(0.975,'cantidad pollos muertos'!K42+1,'cantidad inicial pollos'!K42-'cantidad pollos muertos'!K42+1))</f>
        <v>4.6445545997180648E-2</v>
      </c>
      <c r="U43" s="6">
        <f>IF('cantidad pollos muertos'!L42="","",BETAINV(0.025,'cantidad pollos muertos'!L42+1,'cantidad inicial pollos'!L42-'cantidad pollos muertos'!L42+1))</f>
        <v>2.4232816907508458E-2</v>
      </c>
      <c r="V43" s="6">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6">
        <f>IF('cantidad pollos muertos'!K43="","",BETAINV(0.025,'cantidad pollos muertos'!K43+1,'cantidad inicial pollos'!K43-'cantidad pollos muertos'!K43+1))</f>
        <v>6.9655241598817016E-2</v>
      </c>
      <c r="T44" s="6">
        <f>IF('cantidad pollos muertos'!K43="","",BETAINV(0.975,'cantidad pollos muertos'!K43+1,'cantidad inicial pollos'!K43-'cantidad pollos muertos'!K43+1))</f>
        <v>7.7541501745345354E-2</v>
      </c>
      <c r="U44" s="6">
        <f>IF('cantidad pollos muertos'!L43="","",BETAINV(0.025,'cantidad pollos muertos'!L43+1,'cantidad inicial pollos'!L43-'cantidad pollos muertos'!L43+1))</f>
        <v>5.0589576787181685E-2</v>
      </c>
      <c r="V44" s="6">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6">
        <f>IF('cantidad pollos muertos'!K44="","",BETAINV(0.025,'cantidad pollos muertos'!K44+1,'cantidad inicial pollos'!K44-'cantidad pollos muertos'!K44+1))</f>
        <v>1.8845143021628194E-2</v>
      </c>
      <c r="T45" s="6">
        <f>IF('cantidad pollos muertos'!K44="","",BETAINV(0.975,'cantidad pollos muertos'!K44+1,'cantidad inicial pollos'!K44-'cantidad pollos muertos'!K44+1))</f>
        <v>3.0087684805041648E-2</v>
      </c>
      <c r="U45" s="6">
        <f>IF('cantidad pollos muertos'!L44="","",BETAINV(0.025,'cantidad pollos muertos'!L44+1,'cantidad inicial pollos'!L44-'cantidad pollos muertos'!L44+1))</f>
        <v>4.6880919492669391E-2</v>
      </c>
      <c r="V45" s="6">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6">
        <f>IF('cantidad pollos muertos'!K45="","",BETAINV(0.025,'cantidad pollos muertos'!K45+1,'cantidad inicial pollos'!K45-'cantidad pollos muertos'!K45+1))</f>
        <v>2.5729819153104273E-2</v>
      </c>
      <c r="T46" s="6">
        <f>IF('cantidad pollos muertos'!K45="","",BETAINV(0.975,'cantidad pollos muertos'!K45+1,'cantidad inicial pollos'!K45-'cantidad pollos muertos'!K45+1))</f>
        <v>3.859373487446871E-2</v>
      </c>
      <c r="U46" s="6">
        <f>IF('cantidad pollos muertos'!L45="","",BETAINV(0.025,'cantidad pollos muertos'!L45+1,'cantidad inicial pollos'!L45-'cantidad pollos muertos'!L45+1))</f>
        <v>8.3027114078755473E-2</v>
      </c>
      <c r="V46" s="6">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6">
        <f>IF('cantidad pollos muertos'!K46="","",BETAINV(0.025,'cantidad pollos muertos'!K46+1,'cantidad inicial pollos'!K46-'cantidad pollos muertos'!K46+1))</f>
        <v>1.8840192997293E-3</v>
      </c>
      <c r="T47" s="6">
        <f>IF('cantidad pollos muertos'!K46="","",BETAINV(0.975,'cantidad pollos muertos'!K46+1,'cantidad inicial pollos'!K46-'cantidad pollos muertos'!K46+1))</f>
        <v>7.8438796155143597E-3</v>
      </c>
      <c r="U47" s="6">
        <f>IF('cantidad pollos muertos'!L46="","",BETAINV(0.025,'cantidad pollos muertos'!L46+1,'cantidad inicial pollos'!L46-'cantidad pollos muertos'!L46+1))</f>
        <v>2.6704988131737453E-2</v>
      </c>
      <c r="V47" s="6">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6">
        <f>IF('cantidad pollos muertos'!K47="","",BETAINV(0.025,'cantidad pollos muertos'!K47+1,'cantidad inicial pollos'!K47-'cantidad pollos muertos'!K47+1))</f>
        <v>4.2241162988898975E-2</v>
      </c>
      <c r="T48" s="6">
        <f>IF('cantidad pollos muertos'!K47="","",BETAINV(0.975,'cantidad pollos muertos'!K47+1,'cantidad inicial pollos'!K47-'cantidad pollos muertos'!K47+1))</f>
        <v>5.3280201417205908E-2</v>
      </c>
      <c r="U48" s="6">
        <f>IF('cantidad pollos muertos'!L47="","",BETAINV(0.025,'cantidad pollos muertos'!L47+1,'cantidad inicial pollos'!L47-'cantidad pollos muertos'!L47+1))</f>
        <v>6.2738022381506803E-2</v>
      </c>
      <c r="V48" s="6">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6">
        <f>IF('cantidad pollos muertos'!K48="","",BETAINV(0.025,'cantidad pollos muertos'!K48+1,'cantidad inicial pollos'!K48-'cantidad pollos muertos'!K48+1))</f>
        <v>3.1495713899325505E-2</v>
      </c>
      <c r="T49" s="6">
        <f>IF('cantidad pollos muertos'!K48="","",BETAINV(0.975,'cantidad pollos muertos'!K48+1,'cantidad inicial pollos'!K48-'cantidad pollos muertos'!K48+1))</f>
        <v>4.6768068091806669E-2</v>
      </c>
      <c r="U49" s="6">
        <f>IF('cantidad pollos muertos'!L48="","",BETAINV(0.025,'cantidad pollos muertos'!L48+1,'cantidad inicial pollos'!L48-'cantidad pollos muertos'!L48+1))</f>
        <v>6.423790296541218E-2</v>
      </c>
      <c r="V49" s="6">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6">
        <f>IF('cantidad pollos muertos'!K49="","",BETAINV(0.025,'cantidad pollos muertos'!K49+1,'cantidad inicial pollos'!K49-'cantidad pollos muertos'!K49+1))</f>
        <v>1.4037264628336266E-2</v>
      </c>
      <c r="T50" s="6">
        <f>IF('cantidad pollos muertos'!K49="","",BETAINV(0.975,'cantidad pollos muertos'!K49+1,'cantidad inicial pollos'!K49-'cantidad pollos muertos'!K49+1))</f>
        <v>2.6029842233907363E-2</v>
      </c>
      <c r="U50" s="6">
        <f>IF('cantidad pollos muertos'!L49="","",BETAINV(0.025,'cantidad pollos muertos'!L49+1,'cantidad inicial pollos'!L49-'cantidad pollos muertos'!L49+1))</f>
        <v>1.7812675827049883E-2</v>
      </c>
      <c r="V50" s="6">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32" t="s">
        <v>98</v>
      </c>
      <c r="C53" s="34">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103"/>
  <sheetViews>
    <sheetView zoomScaleNormal="100" workbookViewId="0">
      <selection activeCell="B106" sqref="B10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8" t="s">
        <v>76</v>
      </c>
      <c r="D1" s="38"/>
      <c r="E1" s="38"/>
      <c r="F1" s="38"/>
      <c r="G1" s="24"/>
      <c r="I1" s="26"/>
      <c r="J1" s="26"/>
      <c r="K1" s="26"/>
      <c r="L1" s="26"/>
      <c r="M1" s="26"/>
      <c r="N1" s="26"/>
    </row>
    <row r="2" spans="1:14" x14ac:dyDescent="0.25">
      <c r="A2" s="6"/>
      <c r="B2" s="6"/>
      <c r="C2" s="36" t="s">
        <v>74</v>
      </c>
      <c r="D2" s="36"/>
      <c r="E2" s="36" t="s">
        <v>75</v>
      </c>
      <c r="F2" s="36"/>
      <c r="G2" s="25"/>
      <c r="I2" s="5"/>
      <c r="J2" s="5"/>
      <c r="K2" s="5"/>
      <c r="L2" s="5"/>
      <c r="M2" s="5"/>
      <c r="N2" s="5"/>
    </row>
    <row r="3" spans="1:14" x14ac:dyDescent="0.25">
      <c r="A3" s="3" t="s">
        <v>63</v>
      </c>
      <c r="B3" s="8" t="s">
        <v>40</v>
      </c>
      <c r="C3" s="3" t="s">
        <v>72</v>
      </c>
      <c r="D3" s="3" t="s">
        <v>73</v>
      </c>
      <c r="E3" s="3" t="s">
        <v>72</v>
      </c>
      <c r="F3" s="3" t="s">
        <v>73</v>
      </c>
      <c r="G3" s="3"/>
      <c r="H3" s="31"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6">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6">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6">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6">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30">
        <v>0.05</v>
      </c>
    </row>
    <row r="6" spans="1:14" x14ac:dyDescent="0.25">
      <c r="A6" s="6">
        <v>3</v>
      </c>
      <c r="B6" s="6" t="s">
        <v>70</v>
      </c>
      <c r="C6" s="6">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6">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6">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6">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30">
        <v>0.05</v>
      </c>
    </row>
    <row r="7" spans="1:14" x14ac:dyDescent="0.25">
      <c r="A7" s="6">
        <v>4</v>
      </c>
      <c r="B7" s="6" t="s">
        <v>16</v>
      </c>
      <c r="C7" s="6">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6">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6">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6">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30">
        <v>0.05</v>
      </c>
    </row>
    <row r="8" spans="1:14" x14ac:dyDescent="0.25">
      <c r="A8" s="6">
        <v>5</v>
      </c>
      <c r="B8" s="6" t="s">
        <v>25</v>
      </c>
      <c r="C8" s="7">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7">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6">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6">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30">
        <v>0.05</v>
      </c>
    </row>
    <row r="9" spans="1:14" x14ac:dyDescent="0.25">
      <c r="A9" s="6">
        <v>6</v>
      </c>
      <c r="B9" s="6" t="s">
        <v>12</v>
      </c>
      <c r="C9" s="6">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6">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6">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6">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30">
        <v>0.05</v>
      </c>
    </row>
    <row r="10" spans="1:14" x14ac:dyDescent="0.25">
      <c r="A10" s="6">
        <v>7</v>
      </c>
      <c r="B10" s="6" t="s">
        <v>15</v>
      </c>
      <c r="C10" s="6">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6">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6">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6">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30">
        <v>0.05</v>
      </c>
    </row>
    <row r="11" spans="1:14" x14ac:dyDescent="0.25">
      <c r="A11" s="6">
        <v>8</v>
      </c>
      <c r="B11" s="6" t="s">
        <v>9</v>
      </c>
      <c r="C11" s="6">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6">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6">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6">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30">
        <v>0.05</v>
      </c>
    </row>
    <row r="12" spans="1:14" x14ac:dyDescent="0.25">
      <c r="A12" s="6">
        <v>9</v>
      </c>
      <c r="B12" s="6" t="s">
        <v>7</v>
      </c>
      <c r="C12" s="6">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6">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6">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6">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6"/>
      <c r="H12" s="30">
        <v>0.05</v>
      </c>
    </row>
    <row r="13" spans="1:14" x14ac:dyDescent="0.25">
      <c r="A13" s="6">
        <v>10</v>
      </c>
      <c r="B13" s="6" t="s">
        <v>71</v>
      </c>
      <c r="C13" s="6">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6">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6">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6">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30">
        <v>0.05</v>
      </c>
    </row>
    <row r="14" spans="1:14" x14ac:dyDescent="0.25">
      <c r="A14" s="6">
        <v>11</v>
      </c>
      <c r="B14" s="6" t="s">
        <v>68</v>
      </c>
      <c r="C14" s="6">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6">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6">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6">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30">
        <v>0.05</v>
      </c>
    </row>
    <row r="15" spans="1:14" x14ac:dyDescent="0.25">
      <c r="A15" s="6">
        <v>12</v>
      </c>
      <c r="B15" s="6" t="s">
        <v>34</v>
      </c>
      <c r="C15" s="6">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6">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6">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6">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6"/>
      <c r="H15" s="30">
        <v>0.05</v>
      </c>
    </row>
    <row r="16" spans="1:14" x14ac:dyDescent="0.25">
      <c r="A16" s="6">
        <v>13</v>
      </c>
      <c r="B16" s="6" t="s">
        <v>27</v>
      </c>
      <c r="C16" s="6">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6">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6">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6">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30">
        <v>0.05</v>
      </c>
    </row>
    <row r="17" spans="1:8" x14ac:dyDescent="0.25">
      <c r="A17" s="6">
        <v>14</v>
      </c>
      <c r="B17" s="6" t="s">
        <v>64</v>
      </c>
      <c r="C17" s="6">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6">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6">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6">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30">
        <v>0.05</v>
      </c>
    </row>
    <row r="18" spans="1:8" x14ac:dyDescent="0.25">
      <c r="A18" s="6">
        <v>15</v>
      </c>
      <c r="B18" s="6" t="s">
        <v>8</v>
      </c>
      <c r="C18" s="6">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6">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6">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6">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30">
        <v>0.05</v>
      </c>
    </row>
    <row r="19" spans="1:8" x14ac:dyDescent="0.25">
      <c r="A19" s="6">
        <v>16</v>
      </c>
      <c r="B19" s="6" t="s">
        <v>35</v>
      </c>
      <c r="C19" s="6">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6">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6">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6">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6"/>
      <c r="H19" s="30">
        <v>0.05</v>
      </c>
    </row>
    <row r="20" spans="1:8" x14ac:dyDescent="0.25">
      <c r="A20" s="6">
        <v>17</v>
      </c>
      <c r="B20" s="6" t="s">
        <v>69</v>
      </c>
      <c r="C20" s="6">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6">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6">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6">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30">
        <v>0.05</v>
      </c>
    </row>
    <row r="21" spans="1:8" x14ac:dyDescent="0.25">
      <c r="A21" s="6">
        <v>18</v>
      </c>
      <c r="B21" s="6" t="s">
        <v>11</v>
      </c>
      <c r="C21" s="6">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6">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6">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6">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30">
        <v>0.05</v>
      </c>
    </row>
    <row r="22" spans="1:8" x14ac:dyDescent="0.25">
      <c r="A22" s="6">
        <v>19</v>
      </c>
      <c r="B22" s="6" t="s">
        <v>65</v>
      </c>
      <c r="C22" s="6">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6">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6">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6">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6"/>
      <c r="H22" s="30">
        <v>0.05</v>
      </c>
    </row>
    <row r="23" spans="1:8" x14ac:dyDescent="0.25">
      <c r="A23" s="6">
        <v>20</v>
      </c>
      <c r="B23" s="6" t="s">
        <v>23</v>
      </c>
      <c r="C23" s="6">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6">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6">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6">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6"/>
      <c r="H23" s="30">
        <v>0.05</v>
      </c>
    </row>
    <row r="24" spans="1:8" x14ac:dyDescent="0.25">
      <c r="A24" s="6">
        <v>21</v>
      </c>
      <c r="B24" s="6" t="s">
        <v>10</v>
      </c>
      <c r="C24" s="6">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6">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6">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6">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6"/>
      <c r="H24" s="30">
        <v>0.05</v>
      </c>
    </row>
    <row r="25" spans="1:8" x14ac:dyDescent="0.25">
      <c r="A25" s="6">
        <v>22</v>
      </c>
      <c r="B25" s="6" t="s">
        <v>38</v>
      </c>
      <c r="C25" s="6">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6">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6">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6">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6"/>
      <c r="H25" s="30">
        <v>0.05</v>
      </c>
    </row>
    <row r="26" spans="1:8" x14ac:dyDescent="0.25">
      <c r="A26" s="6">
        <v>23</v>
      </c>
      <c r="B26" s="6" t="s">
        <v>14</v>
      </c>
      <c r="C26" s="6">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6">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6">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6">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6"/>
      <c r="H26" s="30">
        <v>0.05</v>
      </c>
    </row>
    <row r="27" spans="1:8" x14ac:dyDescent="0.25">
      <c r="A27" s="6">
        <v>24</v>
      </c>
      <c r="B27" s="6" t="s">
        <v>36</v>
      </c>
      <c r="C27" s="6">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6">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6">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6">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30">
        <v>0.05</v>
      </c>
    </row>
    <row r="28" spans="1:8" x14ac:dyDescent="0.25">
      <c r="A28" s="6">
        <v>25</v>
      </c>
      <c r="B28" s="6" t="s">
        <v>24</v>
      </c>
      <c r="C28" s="6">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6">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6">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6">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6"/>
      <c r="H28" s="30">
        <v>0.05</v>
      </c>
    </row>
    <row r="29" spans="1:8" x14ac:dyDescent="0.25">
      <c r="A29" s="6">
        <v>26</v>
      </c>
      <c r="B29" s="6" t="s">
        <v>39</v>
      </c>
      <c r="C29" s="6">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6">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6">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6">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30">
        <v>0.05</v>
      </c>
    </row>
    <row r="30" spans="1:8" x14ac:dyDescent="0.25">
      <c r="A30" s="6">
        <v>27</v>
      </c>
      <c r="B30" s="6" t="s">
        <v>28</v>
      </c>
      <c r="C30" s="6">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6">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6">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6">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30">
        <v>0.05</v>
      </c>
    </row>
    <row r="31" spans="1:8" x14ac:dyDescent="0.25">
      <c r="A31" s="6">
        <v>28</v>
      </c>
      <c r="B31" s="6" t="s">
        <v>21</v>
      </c>
      <c r="C31" s="6">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6">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6">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6">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30">
        <v>0.05</v>
      </c>
    </row>
    <row r="32" spans="1:8" x14ac:dyDescent="0.25">
      <c r="A32" s="6">
        <v>29</v>
      </c>
      <c r="B32" s="6" t="s">
        <v>0</v>
      </c>
      <c r="C32" s="6">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6">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6">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6">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30">
        <v>0.05</v>
      </c>
    </row>
    <row r="33" spans="1:8" x14ac:dyDescent="0.25">
      <c r="A33" s="6">
        <v>30</v>
      </c>
      <c r="B33" s="6" t="s">
        <v>31</v>
      </c>
      <c r="C33" s="6">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6">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6">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6">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30">
        <v>0.05</v>
      </c>
    </row>
    <row r="34" spans="1:8" x14ac:dyDescent="0.25">
      <c r="A34" s="6">
        <v>31</v>
      </c>
      <c r="B34" s="6" t="s">
        <v>32</v>
      </c>
      <c r="C34" s="6">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6">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6">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6">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30">
        <v>0.05</v>
      </c>
    </row>
    <row r="35" spans="1:8" x14ac:dyDescent="0.25">
      <c r="A35" s="6">
        <v>32</v>
      </c>
      <c r="B35" s="6" t="s">
        <v>13</v>
      </c>
      <c r="C35" s="6">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6">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6">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6">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30">
        <v>0.05</v>
      </c>
    </row>
    <row r="36" spans="1:8" x14ac:dyDescent="0.25">
      <c r="A36" s="6">
        <v>33</v>
      </c>
      <c r="B36" s="6" t="s">
        <v>18</v>
      </c>
      <c r="C36" s="6">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6">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6">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6">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6"/>
      <c r="H36" s="30">
        <v>0.05</v>
      </c>
    </row>
    <row r="37" spans="1:8" x14ac:dyDescent="0.25">
      <c r="A37" s="6">
        <v>34</v>
      </c>
      <c r="B37" s="6" t="s">
        <v>1</v>
      </c>
      <c r="C37" s="6">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6">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6">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6">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30">
        <v>0.05</v>
      </c>
    </row>
    <row r="38" spans="1:8" x14ac:dyDescent="0.25">
      <c r="A38" s="6">
        <v>35</v>
      </c>
      <c r="B38" s="6" t="s">
        <v>37</v>
      </c>
      <c r="C38" s="6">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6">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6">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6">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30">
        <v>0.05</v>
      </c>
    </row>
    <row r="39" spans="1:8" x14ac:dyDescent="0.25">
      <c r="A39" s="6">
        <v>36</v>
      </c>
      <c r="B39" s="6" t="s">
        <v>20</v>
      </c>
      <c r="C39" s="6">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6">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6">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6">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30">
        <v>0.05</v>
      </c>
    </row>
    <row r="40" spans="1:8" x14ac:dyDescent="0.25">
      <c r="A40" s="6">
        <v>37</v>
      </c>
      <c r="B40" s="6" t="s">
        <v>66</v>
      </c>
      <c r="C40" s="6">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6">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6">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6">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30">
        <v>0.05</v>
      </c>
    </row>
    <row r="41" spans="1:8" x14ac:dyDescent="0.25">
      <c r="A41" s="6">
        <v>38</v>
      </c>
      <c r="B41" s="6" t="s">
        <v>19</v>
      </c>
      <c r="C41" s="6">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6">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6">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6">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6"/>
      <c r="H41" s="30">
        <v>0.05</v>
      </c>
    </row>
    <row r="42" spans="1:8" x14ac:dyDescent="0.25">
      <c r="A42" s="6">
        <v>39</v>
      </c>
      <c r="B42" s="6" t="s">
        <v>26</v>
      </c>
      <c r="C42" s="6">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6">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6">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6">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6"/>
      <c r="H42" s="30">
        <v>0.05</v>
      </c>
    </row>
    <row r="43" spans="1:8" x14ac:dyDescent="0.25">
      <c r="A43" s="6">
        <v>40</v>
      </c>
      <c r="B43" s="6" t="s">
        <v>33</v>
      </c>
      <c r="C43" s="6">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6">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6">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6">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30">
        <v>0.05</v>
      </c>
    </row>
    <row r="44" spans="1:8" x14ac:dyDescent="0.25">
      <c r="A44" s="6">
        <v>41</v>
      </c>
      <c r="B44" s="6" t="s">
        <v>6</v>
      </c>
      <c r="C44" s="6">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6">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6">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6">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6"/>
      <c r="H44" s="30">
        <v>0.05</v>
      </c>
    </row>
    <row r="45" spans="1:8" x14ac:dyDescent="0.25">
      <c r="A45" s="6">
        <v>42</v>
      </c>
      <c r="B45" s="6" t="s">
        <v>4</v>
      </c>
      <c r="C45" s="6">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6">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6">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6">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6"/>
      <c r="H45" s="30">
        <v>0.05</v>
      </c>
    </row>
    <row r="46" spans="1:8" x14ac:dyDescent="0.25">
      <c r="A46" s="6">
        <v>43</v>
      </c>
      <c r="B46" s="6" t="s">
        <v>2</v>
      </c>
      <c r="C46" s="6">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6">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6">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6">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6"/>
      <c r="H46" s="30">
        <v>0.05</v>
      </c>
    </row>
    <row r="47" spans="1:8" x14ac:dyDescent="0.25">
      <c r="A47" s="6">
        <v>44</v>
      </c>
      <c r="B47" s="6" t="s">
        <v>29</v>
      </c>
      <c r="C47" s="6">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6">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6">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6">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6"/>
      <c r="H47" s="30">
        <v>0.05</v>
      </c>
    </row>
    <row r="48" spans="1:8" x14ac:dyDescent="0.25">
      <c r="A48" s="6">
        <v>45</v>
      </c>
      <c r="B48" s="6" t="s">
        <v>22</v>
      </c>
      <c r="C48" s="6">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6">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6">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6">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30">
        <v>0.05</v>
      </c>
    </row>
    <row r="49" spans="1:8" x14ac:dyDescent="0.25">
      <c r="A49" s="6">
        <v>46</v>
      </c>
      <c r="B49" s="6" t="s">
        <v>67</v>
      </c>
      <c r="C49" s="6">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6">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6">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6">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30">
        <v>0.05</v>
      </c>
    </row>
    <row r="50" spans="1:8" x14ac:dyDescent="0.25">
      <c r="A50" s="6">
        <v>47</v>
      </c>
      <c r="B50" s="6" t="s">
        <v>3</v>
      </c>
      <c r="C50" s="6">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6">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6">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6">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30">
        <v>0.05</v>
      </c>
    </row>
    <row r="51" spans="1:8" x14ac:dyDescent="0.25">
      <c r="A51" s="6">
        <v>48</v>
      </c>
      <c r="B51" s="6" t="s">
        <v>17</v>
      </c>
      <c r="C51" s="6">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6">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6">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6">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6"/>
      <c r="H51" s="30">
        <v>0.05</v>
      </c>
    </row>
    <row r="54" spans="1:8" x14ac:dyDescent="0.25">
      <c r="C54" s="37" t="s">
        <v>79</v>
      </c>
      <c r="D54" s="37"/>
      <c r="E54" s="26"/>
    </row>
    <row r="55" spans="1:8" x14ac:dyDescent="0.25">
      <c r="C55" s="2" t="s">
        <v>80</v>
      </c>
      <c r="D55" s="5" t="s">
        <v>81</v>
      </c>
      <c r="E55" s="2"/>
      <c r="F55" s="5"/>
      <c r="G55" s="2"/>
      <c r="H55" s="5"/>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2018-12-01T19:07:55Z</dcterms:modified>
</cp:coreProperties>
</file>