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1" activeTab="3"/>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2" l="1"/>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56" i="12"/>
  <c r="F51" i="12"/>
  <c r="E51" i="12"/>
  <c r="D51" i="12"/>
  <c r="C51" i="12"/>
  <c r="F50" i="12"/>
  <c r="E50" i="12"/>
  <c r="D50" i="12"/>
  <c r="C50" i="12"/>
  <c r="F48" i="12"/>
  <c r="E48" i="12"/>
  <c r="D48" i="12"/>
  <c r="C48" i="12"/>
  <c r="F47" i="12"/>
  <c r="E47" i="12"/>
  <c r="D47" i="12"/>
  <c r="C47" i="12"/>
  <c r="F45" i="12"/>
  <c r="E45" i="12"/>
  <c r="D45" i="12"/>
  <c r="C45" i="12"/>
  <c r="F44" i="12"/>
  <c r="E44" i="12"/>
  <c r="D44" i="12"/>
  <c r="C44" i="12"/>
  <c r="F43" i="12"/>
  <c r="E43" i="12"/>
  <c r="D43" i="12"/>
  <c r="C43" i="12"/>
  <c r="F42" i="12"/>
  <c r="E42" i="12"/>
  <c r="D42" i="12"/>
  <c r="C42" i="12"/>
  <c r="F41" i="12"/>
  <c r="E41" i="12"/>
  <c r="D41" i="12"/>
  <c r="C41" i="12"/>
  <c r="F40" i="12"/>
  <c r="E40" i="12"/>
  <c r="D40" i="12"/>
  <c r="C40" i="12"/>
  <c r="F39" i="12"/>
  <c r="E39" i="12"/>
  <c r="D39" i="12"/>
  <c r="C39" i="12"/>
  <c r="F38" i="12"/>
  <c r="E38" i="12"/>
  <c r="D38" i="12"/>
  <c r="C38" i="12"/>
  <c r="F37" i="12"/>
  <c r="E37" i="12"/>
  <c r="D37" i="12"/>
  <c r="C37" i="12"/>
  <c r="F36" i="12"/>
  <c r="E36" i="12"/>
  <c r="D36" i="12"/>
  <c r="C36" i="12"/>
  <c r="F35" i="12"/>
  <c r="E35" i="12"/>
  <c r="D35" i="12"/>
  <c r="C35" i="12"/>
  <c r="F34" i="12"/>
  <c r="E34" i="12"/>
  <c r="D34" i="12"/>
  <c r="C34" i="12"/>
  <c r="F33" i="12"/>
  <c r="E33" i="12"/>
  <c r="D33" i="12"/>
  <c r="C33" i="12"/>
  <c r="F32" i="12"/>
  <c r="E32" i="12"/>
  <c r="D32" i="12"/>
  <c r="C32" i="12"/>
  <c r="F31" i="12"/>
  <c r="E31" i="12"/>
  <c r="D31" i="12"/>
  <c r="C31" i="12"/>
  <c r="F30" i="12"/>
  <c r="E30" i="12"/>
  <c r="D30" i="12"/>
  <c r="C30" i="12"/>
  <c r="F29" i="12"/>
  <c r="E29" i="12"/>
  <c r="D29" i="12"/>
  <c r="C29" i="12"/>
  <c r="F28" i="12"/>
  <c r="E28" i="12"/>
  <c r="D28" i="12"/>
  <c r="C28" i="12"/>
  <c r="F27" i="12"/>
  <c r="E27" i="12"/>
  <c r="D27" i="12"/>
  <c r="C27" i="12"/>
  <c r="F26" i="12"/>
  <c r="E26" i="12"/>
  <c r="D26" i="12"/>
  <c r="C26" i="12"/>
  <c r="F25" i="12"/>
  <c r="E25" i="12"/>
  <c r="D25" i="12"/>
  <c r="C25" i="12"/>
  <c r="F24" i="12"/>
  <c r="E24" i="12"/>
  <c r="D24" i="12"/>
  <c r="C24" i="12"/>
  <c r="F23" i="12"/>
  <c r="E23" i="12"/>
  <c r="D23" i="12"/>
  <c r="C23" i="12"/>
  <c r="F21" i="12" l="1"/>
  <c r="E21" i="12"/>
  <c r="D21" i="12"/>
  <c r="C21" i="12"/>
  <c r="F20" i="12"/>
  <c r="E20" i="12"/>
  <c r="D20" i="12"/>
  <c r="C20" i="12"/>
  <c r="F19" i="12"/>
  <c r="E19" i="12"/>
  <c r="D19" i="12"/>
  <c r="C19" i="12"/>
  <c r="F18" i="12"/>
  <c r="E18" i="12"/>
  <c r="D18" i="12"/>
  <c r="C18" i="12"/>
  <c r="F16" i="12"/>
  <c r="E16" i="12"/>
  <c r="D16" i="12"/>
  <c r="C16" i="12"/>
  <c r="F15" i="12"/>
  <c r="E15" i="12"/>
  <c r="D15" i="12"/>
  <c r="C15" i="12"/>
  <c r="F14" i="12"/>
  <c r="E14" i="12"/>
  <c r="D14" i="12"/>
  <c r="C14" i="12"/>
  <c r="F13" i="12"/>
  <c r="E13" i="12"/>
  <c r="D13" i="12"/>
  <c r="C13" i="12"/>
  <c r="F11" i="12"/>
  <c r="E11" i="12"/>
  <c r="D11" i="12"/>
  <c r="C11" i="12"/>
  <c r="F10" i="12"/>
  <c r="E10" i="12"/>
  <c r="D10" i="12"/>
  <c r="C10" i="12"/>
  <c r="F9" i="12" l="1"/>
  <c r="E9" i="12"/>
  <c r="D9" i="12"/>
  <c r="C9" i="12"/>
  <c r="F7" i="12"/>
  <c r="E7" i="12"/>
  <c r="D7" i="12"/>
  <c r="C7" i="12"/>
  <c r="F6" i="12"/>
  <c r="E6" i="12"/>
  <c r="D6" i="12"/>
  <c r="C6" i="12"/>
  <c r="F5" i="12"/>
  <c r="E5" i="12"/>
  <c r="D5" i="12"/>
  <c r="C5" i="12"/>
  <c r="F4" i="12"/>
  <c r="E4" i="12"/>
  <c r="D4" i="12"/>
  <c r="C4" i="12"/>
  <c r="C8" i="12"/>
  <c r="D8" i="12"/>
  <c r="E8" i="12"/>
  <c r="F8" i="12"/>
  <c r="C12" i="12"/>
  <c r="D12" i="12"/>
  <c r="E12" i="12"/>
  <c r="F12" i="12"/>
  <c r="C17" i="12"/>
  <c r="D17" i="12"/>
  <c r="E17" i="12"/>
  <c r="F17" i="12"/>
  <c r="C22" i="12"/>
  <c r="D22" i="12"/>
  <c r="E22" i="12"/>
  <c r="F22" i="12"/>
  <c r="C46" i="12"/>
  <c r="D46" i="12"/>
  <c r="E46" i="12"/>
  <c r="F46" i="12"/>
  <c r="C49" i="12"/>
  <c r="D49" i="12"/>
  <c r="E49" i="12"/>
  <c r="F49" i="12"/>
  <c r="U4" i="5"/>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D3" i="1"/>
  <c r="E3" i="1"/>
  <c r="F3" i="1"/>
  <c r="G3" i="1"/>
  <c r="H3" i="1"/>
  <c r="I3" i="1"/>
  <c r="J3" i="1"/>
  <c r="D4" i="1"/>
  <c r="E4" i="1"/>
  <c r="F4" i="1"/>
  <c r="G4" i="1"/>
  <c r="H4" i="1"/>
  <c r="I4" i="1"/>
  <c r="J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M11" i="1"/>
  <c r="N11" i="1"/>
  <c r="O11" i="1"/>
  <c r="P11" i="1"/>
  <c r="Q11" i="1"/>
  <c r="R11" i="1"/>
  <c r="S11" i="1"/>
  <c r="T11" i="1"/>
  <c r="U11" i="1"/>
  <c r="V11" i="1"/>
  <c r="W11" i="1"/>
  <c r="X11" i="1"/>
  <c r="C12" i="1"/>
  <c r="D12" i="1"/>
  <c r="E12" i="1"/>
  <c r="F12" i="1"/>
  <c r="G12" i="1"/>
  <c r="H12" i="1"/>
  <c r="I12" i="1"/>
  <c r="J12" i="1"/>
  <c r="M12" i="1"/>
  <c r="N12" i="1"/>
  <c r="O12" i="1"/>
  <c r="P12" i="1"/>
  <c r="Q12" i="1"/>
  <c r="R12" i="1"/>
  <c r="S12" i="1"/>
  <c r="T12" i="1"/>
  <c r="U12" i="1"/>
  <c r="V12" i="1"/>
  <c r="W12" i="1"/>
  <c r="X12" i="1"/>
  <c r="C13" i="1"/>
  <c r="D13" i="1"/>
  <c r="E13" i="1"/>
  <c r="F13" i="1"/>
  <c r="G13" i="1"/>
  <c r="H13" i="1"/>
  <c r="I13" i="1"/>
  <c r="J13" i="1"/>
  <c r="M13" i="1"/>
  <c r="N13" i="1"/>
  <c r="O13" i="1"/>
  <c r="P13" i="1"/>
  <c r="Q13" i="1"/>
  <c r="R13" i="1"/>
  <c r="S13" i="1"/>
  <c r="T13" i="1"/>
  <c r="U13" i="1"/>
  <c r="V13" i="1"/>
  <c r="W13" i="1"/>
  <c r="X13" i="1"/>
  <c r="C14" i="1"/>
  <c r="D14" i="1"/>
  <c r="E14" i="1"/>
  <c r="F14" i="1"/>
  <c r="G14" i="1"/>
  <c r="H14" i="1"/>
  <c r="I14" i="1"/>
  <c r="J14" i="1"/>
  <c r="M14" i="1"/>
  <c r="N14" i="1"/>
  <c r="O14" i="1"/>
  <c r="P14" i="1"/>
  <c r="Q14" i="1"/>
  <c r="R14" i="1"/>
  <c r="S14" i="1"/>
  <c r="T14" i="1"/>
  <c r="U14" i="1"/>
  <c r="V14" i="1"/>
  <c r="W14" i="1"/>
  <c r="X14" i="1"/>
  <c r="C15"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U17" i="1"/>
  <c r="V17" i="1"/>
  <c r="W17" i="1"/>
  <c r="X17" i="1"/>
  <c r="C18"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C20"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V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C38" i="1"/>
  <c r="D38" i="1"/>
  <c r="E38"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P46" i="1"/>
  <c r="Q46" i="1"/>
  <c r="R46" i="1"/>
  <c r="S46" i="1"/>
  <c r="T46" i="1"/>
  <c r="U46" i="1"/>
  <c r="V46" i="1"/>
  <c r="W46" i="1"/>
  <c r="X46" i="1"/>
  <c r="C47"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AB28" i="1" l="1"/>
  <c r="AB37" i="1"/>
  <c r="AB40" i="1"/>
  <c r="D53" i="1"/>
  <c r="F53" i="1"/>
  <c r="J53" i="1"/>
  <c r="L53" i="1"/>
  <c r="P53" i="1"/>
  <c r="R53" i="1"/>
  <c r="V53" i="1"/>
  <c r="X53" i="1"/>
  <c r="AB7" i="1" l="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T55" i="1"/>
  <c r="T52" i="1" s="1"/>
  <c r="F55" i="1"/>
  <c r="F52" i="1" s="1"/>
  <c r="D55" i="1"/>
  <c r="D52" i="1" s="1"/>
  <c r="L55" i="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L52" i="1"/>
  <c r="E52"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<sst xmlns="http://schemas.openxmlformats.org/spreadsheetml/2006/main" count="472" uniqueCount="99">
  <si>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</si>
  <si>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</si>
  <si>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</si>
  <si>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</si>
  <si>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</si>
  <si>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</si>
  <si>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</si>
  <si>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</si>
  <si>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</si>
  <si>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</si>
  <si>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</si>
  <si>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</si>
  <si>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</si>
  <si>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</si>
  <si>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</si>
  <si>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</si>
  <si>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</si>
  <si>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</si>
  <si>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</si>
  <si>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</si>
  <si>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</si>
  <si>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</si>
  <si>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</si>
  <si>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</si>
  <si>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</si>
  <si>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</si>
  <si>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</si>
  <si>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</si>
  <si>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</si>
  <si>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</si>
  <si>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</si>
  <si>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</si>
  <si>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</si>
  <si>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</si>
  <si>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</si>
  <si>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</si>
  <si>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</si>
  <si>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</si>
  <si>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</si>
  <si>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</si>
  <si>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</si>
  <si>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</si>
  <si>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</si>
  <si>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</si>
  <si>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</si>
  <si>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</si>
  <si>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</si>
  <si>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</si>
  <si>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</si>
  <si>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</si>
  <si>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</si>
  <si>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</si>
  <si>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</si>
  <si>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</si>
  <si>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</si>
  <si>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</si>
  <si>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</si>
  <si>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</si>
  <si>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</si>
  <si>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</si>
  <si>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</si>
  <si>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</si>
  <si>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</si>
  <si>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</si>
  <si>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</si>
  <si>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</si>
  <si>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</si>
  <si>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</si>
  <si>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</si>
  <si>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</si>
  <si>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</si>
  <si>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</si>
  <si>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</si>
  <si>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</si>
  <si>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</si>
  <si>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</si>
  <si>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</si>
  <si>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</si>
  <si>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</si>
  <si>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</si>
  <si>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</si>
  <si>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</si>
  <si>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</si>
  <si>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</si>
  <si>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</si>
  <si>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</si>
  <si>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</si>
  <si>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</si>
  <si>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</si>
  <si>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</si>
  <si>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</si>
  <si>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</si>
  <si>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</si>
  <si>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</si>
  <si>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</si>
  <si>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</si>
  <si>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</si>
  <si>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</si>
  <si>
    <t>CREDIBILIDAD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</si>
</sst>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40">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4">
    <dxf>
      <fill>
        <patternFill>
          <bgColor theme="5" tint="0.39994506668294322"/>
        </patternFill>
      </fill>
    </dxf>
    <dxf>
      <fill>
        <patternFill>
          <bgColor theme="5" tint="0.39994506668294322"/>
        </patternFill>
      </fill>
    </dxf>
    <dxf>
      <fill>
        <patternFill>
          <bgColor theme="5" tint="0.39994506668294322"/>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DE LAS PROBABILIDADES POR PRODUCTOR</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mortalidad'!$AA$2:$AA$49</c:f>
              <c:numCache>
                <c:formatCode>General</c:formatCode>
                <c:ptCount val="48"/>
                <c:pt idx="0">
                  <c:v>2.8709869463909854E-3</c:v>
                </c:pt>
                <c:pt idx="1">
                  <c:v>7.4093854293142192E-2</c:v>
                </c:pt>
                <c:pt idx="2">
                  <c:v>2.9758545575894191E-2</c:v>
                </c:pt>
                <c:pt idx="3">
                  <c:v>0.15648750319561799</c:v>
                </c:pt>
                <c:pt idx="4">
                  <c:v>5.6418602425445386E-5</c:v>
                </c:pt>
                <c:pt idx="5">
                  <c:v>0.15648750319561799</c:v>
                </c:pt>
                <c:pt idx="6">
                  <c:v>2.7745720303506971E-6</c:v>
                </c:pt>
                <c:pt idx="7">
                  <c:v>5.6418602425445386E-5</c:v>
                </c:pt>
                <c:pt idx="8">
                  <c:v>2.8709869463909854E-3</c:v>
                </c:pt>
                <c:pt idx="9">
                  <c:v>0.40310924899344946</c:v>
                </c:pt>
                <c:pt idx="10">
                  <c:v>6.1332820135762134E-4</c:v>
                </c:pt>
                <c:pt idx="11">
                  <c:v>9.0403163632502004E-3</c:v>
                </c:pt>
                <c:pt idx="12">
                  <c:v>3.270391624079072E-2</c:v>
                </c:pt>
                <c:pt idx="13">
                  <c:v>1.8465673012113548E-5</c:v>
                </c:pt>
                <c:pt idx="14">
                  <c:v>2.7745720303506971E-6</c:v>
                </c:pt>
                <c:pt idx="15">
                  <c:v>2.9322235528334017E-2</c:v>
                </c:pt>
                <c:pt idx="16">
                  <c:v>9.0403163632502004E-3</c:v>
                </c:pt>
                <c:pt idx="17">
                  <c:v>7.8013382843864942E-2</c:v>
                </c:pt>
                <c:pt idx="18">
                  <c:v>3.3117042852470746E-7</c:v>
                </c:pt>
                <c:pt idx="19">
                  <c:v>2.76765340429308E-4</c:v>
                </c:pt>
                <c:pt idx="20">
                  <c:v>5.1921632442675225E-4</c:v>
                </c:pt>
                <c:pt idx="21">
                  <c:v>0.92125797178973123</c:v>
                </c:pt>
                <c:pt idx="22">
                  <c:v>5.1921632442675225E-4</c:v>
                </c:pt>
                <c:pt idx="23">
                  <c:v>5.1921632442675225E-4</c:v>
                </c:pt>
                <c:pt idx="24">
                  <c:v>5.1921632442675225E-4</c:v>
                </c:pt>
                <c:pt idx="25">
                  <c:v>0.57278098867055194</c:v>
                </c:pt>
                <c:pt idx="26">
                  <c:v>2.8709869463909854E-3</c:v>
                </c:pt>
                <c:pt idx="27">
                  <c:v>7.8013382843864942E-2</c:v>
                </c:pt>
                <c:pt idx="28">
                  <c:v>5.6418602425445386E-5</c:v>
                </c:pt>
                <c:pt idx="29">
                  <c:v>3.270391624079072E-2</c:v>
                </c:pt>
                <c:pt idx="30">
                  <c:v>2.8709869463909854E-3</c:v>
                </c:pt>
                <c:pt idx="31">
                  <c:v>5.6418602425445386E-5</c:v>
                </c:pt>
                <c:pt idx="32">
                  <c:v>0.41590595245361339</c:v>
                </c:pt>
                <c:pt idx="33">
                  <c:v>5.6418602425445386E-5</c:v>
                </c:pt>
                <c:pt idx="34">
                  <c:v>2.8709869463909854E-3</c:v>
                </c:pt>
                <c:pt idx="35">
                  <c:v>2.7745720303506971E-6</c:v>
                </c:pt>
                <c:pt idx="36">
                  <c:v>9.4164659302786724E-5</c:v>
                </c:pt>
                <c:pt idx="37">
                  <c:v>2.7745720303506971E-6</c:v>
                </c:pt>
                <c:pt idx="38">
                  <c:v>1.1087825663388839E-2</c:v>
                </c:pt>
                <c:pt idx="39">
                  <c:v>1.1087825663388839E-2</c:v>
                </c:pt>
                <c:pt idx="40">
                  <c:v>0.15648750319561799</c:v>
                </c:pt>
                <c:pt idx="41">
                  <c:v>0.41590595245361339</c:v>
                </c:pt>
                <c:pt idx="42">
                  <c:v>2.7745720303506971E-6</c:v>
                </c:pt>
                <c:pt idx="43">
                  <c:v>1.1087825663388839E-2</c:v>
                </c:pt>
                <c:pt idx="44">
                  <c:v>7.8569523276450504E-5</c:v>
                </c:pt>
                <c:pt idx="45">
                  <c:v>9.0403163632502004E-3</c:v>
                </c:pt>
                <c:pt idx="46">
                  <c:v>2.7745720303506971E-6</c:v>
                </c:pt>
                <c:pt idx="47">
                  <c:v>0.27144168312328132</c:v>
                </c:pt>
              </c:numCache>
            </c:numRef>
          </c:val>
          <c:smooth val="0"/>
          <c:extLst>
            <c:ext xmlns:c16="http://schemas.microsoft.com/office/drawing/2014/chart" uri="{C3380CC4-5D6E-409C-BE32-E72D297353CC}">
              <c16:uniqueId val="{00000000-6850-4A6C-AC54-9E14C8728F8C}"/>
            </c:ext>
          </c:extLst>
        </c:ser>
        <c:dLbls>
          <c:showLegendKey val="0"/>
          <c:showVal val="0"/>
          <c:showCatName val="0"/>
          <c:showSerName val="0"/>
          <c:showPercent val="0"/>
          <c:showBubbleSize val="0"/>
        </c:dLbls>
        <c:marker val="1"/>
        <c:smooth val="0"/>
        <c:axId val="820978543"/>
        <c:axId val="820984783"/>
      </c:lineChart>
      <c:catAx>
        <c:axId val="820978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84783"/>
        <c:crosses val="autoZero"/>
        <c:auto val="1"/>
        <c:lblAlgn val="ctr"/>
        <c:lblOffset val="100"/>
        <c:noMultiLvlLbl val="0"/>
      </c:catAx>
      <c:valAx>
        <c:axId val="8209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PROBABILIDADES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mortalidad'!$C$52:$X$52</c:f>
              <c:numCache>
                <c:formatCode>General</c:formatCode>
                <c:ptCount val="22"/>
                <c:pt idx="0">
                  <c:v>0.67364878007275264</c:v>
                </c:pt>
                <c:pt idx="1">
                  <c:v>0.55706778040425065</c:v>
                </c:pt>
                <c:pt idx="2">
                  <c:v>0.9864827730473148</c:v>
                </c:pt>
                <c:pt idx="3">
                  <c:v>0.76064461146873785</c:v>
                </c:pt>
                <c:pt idx="4">
                  <c:v>0.2368409347343412</c:v>
                </c:pt>
                <c:pt idx="5">
                  <c:v>2.0797807920303057E-12</c:v>
                </c:pt>
                <c:pt idx="6">
                  <c:v>2.0797807920303057E-12</c:v>
                </c:pt>
                <c:pt idx="7">
                  <c:v>2.4730759662361379E-9</c:v>
                </c:pt>
                <c:pt idx="8">
                  <c:v>2.8611011337886794E-9</c:v>
                </c:pt>
                <c:pt idx="9">
                  <c:v>4.1300766429053226E-7</c:v>
                </c:pt>
                <c:pt idx="10">
                  <c:v>1.6866356346789679E-5</c:v>
                </c:pt>
                <c:pt idx="11">
                  <c:v>2.4571455981003965E-12</c:v>
                </c:pt>
                <c:pt idx="12">
                  <c:v>4.1300766429053226E-7</c:v>
                </c:pt>
                <c:pt idx="13">
                  <c:v>2.0797807920303057E-12</c:v>
                </c:pt>
                <c:pt idx="14">
                  <c:v>1.6866356346789679E-5</c:v>
                </c:pt>
                <c:pt idx="15">
                  <c:v>1.0109968417992832E-10</c:v>
                </c:pt>
                <c:pt idx="16">
                  <c:v>0</c:v>
                </c:pt>
                <c:pt idx="17">
                  <c:v>0</c:v>
                </c:pt>
                <c:pt idx="18">
                  <c:v>2.9221375461285781E-4</c:v>
                </c:pt>
                <c:pt idx="19">
                  <c:v>2.6834223118743505E-4</c:v>
                </c:pt>
                <c:pt idx="20">
                  <c:v>1.5306636571632781E-2</c:v>
                </c:pt>
                <c:pt idx="21">
                  <c:v>5.2739194356755892E-2</c:v>
                </c:pt>
              </c:numCache>
            </c:numRef>
          </c:val>
          <c:smooth val="0"/>
          <c:extLst>
            <c:ext xmlns:c16="http://schemas.microsoft.com/office/drawing/2014/chart" uri="{C3380CC4-5D6E-409C-BE32-E72D297353CC}">
              <c16:uniqueId val="{00000000-1C7B-4111-B5A8-B74AC8BBADCE}"/>
            </c:ext>
          </c:extLst>
        </c:ser>
        <c:dLbls>
          <c:showLegendKey val="0"/>
          <c:showVal val="0"/>
          <c:showCatName val="0"/>
          <c:showSerName val="0"/>
          <c:showPercent val="0"/>
          <c:showBubbleSize val="0"/>
        </c:dLbls>
        <c:marker val="1"/>
        <c:smooth val="0"/>
        <c:axId val="820971887"/>
        <c:axId val="820969807"/>
      </c:lineChart>
      <c:catAx>
        <c:axId val="82097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69807"/>
        <c:crosses val="autoZero"/>
        <c:auto val="1"/>
        <c:lblAlgn val="ctr"/>
        <c:lblOffset val="100"/>
        <c:noMultiLvlLbl val="0"/>
      </c:catAx>
      <c:valAx>
        <c:axId val="8209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0</xdr:colOff>
      <xdr:row>51</xdr:row>
      <xdr:rowOff>185736</xdr:rowOff>
    </xdr:from>
    <xdr:to>
      <xdr:col>19</xdr:col>
      <xdr:colOff>581024</xdr:colOff>
      <xdr:row>80</xdr:row>
      <xdr:rowOff>179917</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38099</xdr:colOff>
      <xdr:row>77</xdr:row>
      <xdr:rowOff>4762</xdr:rowOff>
    </xdr:from>
    <xdr:to>
      <xdr:col>20</xdr:col>
      <xdr:colOff>85724</xdr:colOff>
      <xdr:row>94</xdr:row>
      <xdr:rowOff>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95251</xdr:colOff>
      <xdr:row>76</xdr:row>
      <xdr:rowOff>185736</xdr:rowOff>
    </xdr:from>
    <xdr:to>
      <xdr:col>26</xdr:col>
      <xdr:colOff>742950</xdr:colOff>
      <xdr:row>93</xdr:row>
      <xdr:rowOff>180975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showRowColHeaders="0" topLeftCell="E54" zoomScale="80" zoomScaleNormal="80" workbookViewId="0">
      <selection activeCell="X69" sqref="X69"/>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1" t="s">
        <v>85</v>
      </c>
    </row>
    <row r="2" spans="1:26" x14ac:dyDescent="0.25">
      <c r="A2" s="6">
        <v>1</v>
      </c>
      <c r="B2" s="6" t="s">
        <v>30</v>
      </c>
      <c r="C2" s="8">
        <v>2548</v>
      </c>
      <c r="D2" s="6">
        <v>2843</v>
      </c>
      <c r="E2" s="6">
        <v>2856</v>
      </c>
      <c r="F2" s="6">
        <v>2856</v>
      </c>
      <c r="G2" s="6">
        <v>2856</v>
      </c>
      <c r="H2" s="6">
        <v>2550</v>
      </c>
      <c r="I2" s="6">
        <v>3056</v>
      </c>
      <c r="J2" s="6">
        <v>2754</v>
      </c>
      <c r="K2" s="9">
        <v>3060</v>
      </c>
      <c r="L2" s="35">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5">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9" t="s">
        <v>88</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1" t="s">
        <v>85</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3"/>
      <c r="G53" s="9"/>
    </row>
    <row r="54" spans="1:26" x14ac:dyDescent="0.25">
      <c r="C54" s="1"/>
      <c r="D54" s="33"/>
      <c r="G54" s="9"/>
    </row>
    <row r="55" spans="1:26" x14ac:dyDescent="0.25">
      <c r="D55" s="33"/>
      <c r="G55" s="33"/>
    </row>
    <row r="56" spans="1:26" x14ac:dyDescent="0.25">
      <c r="D56" s="33"/>
      <c r="G56" s="9"/>
    </row>
    <row r="57" spans="1:26" x14ac:dyDescent="0.25">
      <c r="D57" s="33"/>
      <c r="G57" s="9"/>
    </row>
    <row r="58" spans="1:26" x14ac:dyDescent="0.25">
      <c r="D58" s="33"/>
      <c r="G58" s="9"/>
    </row>
    <row r="59" spans="1:26" x14ac:dyDescent="0.25">
      <c r="D59" s="33"/>
      <c r="G59" s="9"/>
    </row>
    <row r="60" spans="1:26" x14ac:dyDescent="0.25">
      <c r="D60" s="33"/>
      <c r="G60" s="9"/>
    </row>
    <row r="61" spans="1:26" x14ac:dyDescent="0.25">
      <c r="D61" s="33"/>
      <c r="G61" s="9"/>
    </row>
    <row r="62" spans="1:26" x14ac:dyDescent="0.25">
      <c r="D62" s="33"/>
      <c r="G62" s="9"/>
    </row>
    <row r="63" spans="1:26" x14ac:dyDescent="0.25">
      <c r="D63" s="33"/>
      <c r="G63" s="9"/>
    </row>
    <row r="64" spans="1:26" x14ac:dyDescent="0.25">
      <c r="D64" s="33"/>
      <c r="G64" s="9"/>
    </row>
    <row r="65" spans="4:7" x14ac:dyDescent="0.25">
      <c r="D65" s="33"/>
      <c r="G65" s="9"/>
    </row>
    <row r="66" spans="4:7" x14ac:dyDescent="0.25">
      <c r="D66" s="33"/>
      <c r="G66" s="9"/>
    </row>
    <row r="67" spans="4:7" x14ac:dyDescent="0.25">
      <c r="D67" s="33"/>
      <c r="G67" s="9"/>
    </row>
    <row r="68" spans="4:7" x14ac:dyDescent="0.25">
      <c r="D68" s="33"/>
      <c r="G68" s="9"/>
    </row>
    <row r="69" spans="4:7" x14ac:dyDescent="0.25">
      <c r="D69" s="33"/>
      <c r="G69" s="9"/>
    </row>
    <row r="70" spans="4:7" x14ac:dyDescent="0.25">
      <c r="D70" s="33"/>
      <c r="G70" s="9"/>
    </row>
    <row r="71" spans="4:7" x14ac:dyDescent="0.25">
      <c r="D71" s="33"/>
      <c r="G71" s="9"/>
    </row>
    <row r="72" spans="4:7" x14ac:dyDescent="0.25">
      <c r="D72" s="33"/>
      <c r="G72" s="9"/>
    </row>
    <row r="73" spans="4:7" x14ac:dyDescent="0.25">
      <c r="D73" s="33"/>
      <c r="G73" s="9"/>
    </row>
    <row r="74" spans="4:7" x14ac:dyDescent="0.25">
      <c r="D74" s="33"/>
      <c r="G74" s="9"/>
    </row>
    <row r="75" spans="4:7" x14ac:dyDescent="0.25">
      <c r="D75" s="33"/>
      <c r="G75" s="9"/>
    </row>
    <row r="76" spans="4:7" x14ac:dyDescent="0.25">
      <c r="D76" s="33"/>
      <c r="G76" s="9"/>
    </row>
    <row r="77" spans="4:7" x14ac:dyDescent="0.25">
      <c r="D77" s="33"/>
      <c r="G77" s="9"/>
    </row>
    <row r="78" spans="4:7" x14ac:dyDescent="0.25">
      <c r="D78" s="33"/>
      <c r="G78" s="9"/>
    </row>
    <row r="79" spans="4:7" x14ac:dyDescent="0.25">
      <c r="D79" s="33"/>
      <c r="G79" s="9"/>
    </row>
    <row r="80" spans="4:7" x14ac:dyDescent="0.25">
      <c r="D80" s="33"/>
    </row>
    <row r="81" spans="4:7" x14ac:dyDescent="0.25">
      <c r="D81" s="33"/>
      <c r="G81" s="8"/>
    </row>
    <row r="82" spans="4:7" x14ac:dyDescent="0.25">
      <c r="D82" s="33"/>
      <c r="G82" s="9"/>
    </row>
    <row r="83" spans="4:7" x14ac:dyDescent="0.25">
      <c r="D83" s="33"/>
      <c r="G83" s="9"/>
    </row>
    <row r="84" spans="4:7" x14ac:dyDescent="0.25">
      <c r="D84" s="33"/>
      <c r="G84" s="9"/>
    </row>
    <row r="85" spans="4:7" x14ac:dyDescent="0.25">
      <c r="D85" s="33"/>
      <c r="G85" s="9"/>
    </row>
    <row r="86" spans="4:7" x14ac:dyDescent="0.25">
      <c r="D86" s="33"/>
      <c r="G86" s="15"/>
    </row>
    <row r="87" spans="4:7" x14ac:dyDescent="0.25">
      <c r="D87" s="33"/>
      <c r="G87" s="9"/>
    </row>
    <row r="88" spans="4:7" x14ac:dyDescent="0.25">
      <c r="D88" s="33"/>
      <c r="G88" s="9"/>
    </row>
    <row r="89" spans="4:7" x14ac:dyDescent="0.25">
      <c r="D89" s="33"/>
      <c r="G89" s="9"/>
    </row>
    <row r="90" spans="4:7" x14ac:dyDescent="0.25">
      <c r="D90" s="33"/>
      <c r="G90" s="9"/>
    </row>
    <row r="91" spans="4:7" x14ac:dyDescent="0.25">
      <c r="D91" s="33"/>
      <c r="G91" s="9"/>
    </row>
    <row r="92" spans="4:7" x14ac:dyDescent="0.25">
      <c r="D92" s="33"/>
      <c r="G92" s="9"/>
    </row>
    <row r="93" spans="4:7" x14ac:dyDescent="0.25">
      <c r="D93" s="33"/>
      <c r="G93" s="9"/>
    </row>
    <row r="94" spans="4:7" x14ac:dyDescent="0.25">
      <c r="D94" s="33"/>
      <c r="G94" s="9"/>
    </row>
    <row r="95" spans="4:7" x14ac:dyDescent="0.25">
      <c r="D95" s="33"/>
      <c r="G95" s="9"/>
    </row>
    <row r="96" spans="4:7" x14ac:dyDescent="0.25">
      <c r="D96" s="33"/>
      <c r="G96" s="9"/>
    </row>
    <row r="97" spans="4:7" x14ac:dyDescent="0.25">
      <c r="D97" s="33"/>
      <c r="G97" s="9"/>
    </row>
    <row r="98" spans="4:7" x14ac:dyDescent="0.25">
      <c r="D98" s="33"/>
      <c r="G98" s="9"/>
    </row>
    <row r="99" spans="4:7" x14ac:dyDescent="0.25">
      <c r="D99" s="33"/>
      <c r="G99" s="9"/>
    </row>
    <row r="100" spans="4:7" x14ac:dyDescent="0.25">
      <c r="D100" s="33"/>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topLeftCell="M1" zoomScaleNormal="100" workbookViewId="0">
      <pane ySplit="1" topLeftCell="A59" activePane="bottomLeft" state="frozen"/>
      <selection activeCell="L1" sqref="L1"/>
      <selection pane="bottomLeft" activeCell="I21" sqref="I21"/>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78</v>
      </c>
      <c r="Z1" s="31" t="s">
        <v>85</v>
      </c>
    </row>
    <row r="2" spans="1:26" x14ac:dyDescent="0.25">
      <c r="A2" s="17">
        <v>1</v>
      </c>
      <c r="B2" s="17" t="s">
        <v>30</v>
      </c>
      <c r="C2" s="17">
        <v>100</v>
      </c>
      <c r="D2" s="17">
        <v>135</v>
      </c>
      <c r="E2" s="17">
        <v>183</v>
      </c>
      <c r="F2" s="17">
        <v>532</v>
      </c>
      <c r="G2" s="17">
        <v>216</v>
      </c>
      <c r="H2" s="17">
        <v>55</v>
      </c>
      <c r="I2" s="17">
        <v>72</v>
      </c>
      <c r="J2" s="17">
        <v>124</v>
      </c>
      <c r="K2" s="33">
        <v>68</v>
      </c>
      <c r="L2" s="33">
        <v>76</v>
      </c>
      <c r="M2" s="10">
        <v>134</v>
      </c>
      <c r="N2" s="10">
        <v>120</v>
      </c>
      <c r="O2" s="12">
        <v>55</v>
      </c>
      <c r="P2" s="10">
        <v>116</v>
      </c>
      <c r="Q2" s="10">
        <v>163</v>
      </c>
      <c r="R2" s="12">
        <v>37</v>
      </c>
      <c r="S2" s="10">
        <v>94</v>
      </c>
      <c r="T2" s="12">
        <v>41</v>
      </c>
      <c r="U2" s="17">
        <v>120</v>
      </c>
      <c r="V2" s="17">
        <v>129</v>
      </c>
      <c r="W2" s="17">
        <v>144</v>
      </c>
      <c r="X2" s="17">
        <v>86</v>
      </c>
      <c r="Y2" s="3">
        <f>SUM(C2:X2)</f>
        <v>2800</v>
      </c>
      <c r="Z2" s="31">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3">
        <v>239</v>
      </c>
      <c r="M3" s="10">
        <v>257</v>
      </c>
      <c r="N3" s="10">
        <v>338</v>
      </c>
      <c r="O3" s="12">
        <v>260</v>
      </c>
      <c r="P3" s="10">
        <v>297</v>
      </c>
      <c r="Q3" s="10">
        <v>323</v>
      </c>
      <c r="R3" s="12">
        <v>220</v>
      </c>
      <c r="S3" s="10">
        <v>363</v>
      </c>
      <c r="T3" s="12">
        <v>199</v>
      </c>
      <c r="U3" s="17">
        <v>345</v>
      </c>
      <c r="V3" s="17">
        <v>330</v>
      </c>
      <c r="W3" s="17">
        <v>510</v>
      </c>
      <c r="X3" s="17"/>
      <c r="Y3" s="3">
        <f t="shared" ref="Y3:Y49" si="1">SUM(C3:X3)</f>
        <v>13252</v>
      </c>
      <c r="Z3" s="31">
        <f t="shared" si="0"/>
        <v>631.04761904761904</v>
      </c>
    </row>
    <row r="4" spans="1:26" x14ac:dyDescent="0.25">
      <c r="A4" s="17">
        <v>3</v>
      </c>
      <c r="B4" s="17" t="s">
        <v>70</v>
      </c>
      <c r="C4" s="17"/>
      <c r="D4" s="17"/>
      <c r="E4" s="17"/>
      <c r="F4" s="17"/>
      <c r="G4" s="17"/>
      <c r="H4" s="17"/>
      <c r="I4" s="17"/>
      <c r="J4" s="17"/>
      <c r="L4" s="33"/>
      <c r="M4" s="10">
        <v>389</v>
      </c>
      <c r="N4" s="10">
        <v>84</v>
      </c>
      <c r="O4" s="12">
        <v>55</v>
      </c>
      <c r="P4" s="10">
        <v>96</v>
      </c>
      <c r="Q4" s="10">
        <v>66</v>
      </c>
      <c r="R4" s="12">
        <v>42</v>
      </c>
      <c r="S4" s="10">
        <v>60</v>
      </c>
      <c r="T4" s="12">
        <v>84</v>
      </c>
      <c r="U4" s="17">
        <v>83</v>
      </c>
      <c r="V4" s="17">
        <v>146</v>
      </c>
      <c r="W4" s="17">
        <v>112</v>
      </c>
      <c r="X4" s="17">
        <v>166</v>
      </c>
      <c r="Y4" s="3">
        <f t="shared" si="1"/>
        <v>1383</v>
      </c>
      <c r="Z4" s="31">
        <f t="shared" si="0"/>
        <v>115.25</v>
      </c>
    </row>
    <row r="5" spans="1:26" x14ac:dyDescent="0.25">
      <c r="A5" s="17">
        <v>4</v>
      </c>
      <c r="B5" s="17" t="s">
        <v>16</v>
      </c>
      <c r="C5" s="17">
        <v>78</v>
      </c>
      <c r="D5" s="17">
        <v>99</v>
      </c>
      <c r="E5" s="17">
        <v>107</v>
      </c>
      <c r="F5" s="17">
        <v>87</v>
      </c>
      <c r="G5" s="17">
        <v>83</v>
      </c>
      <c r="H5" s="17">
        <v>51</v>
      </c>
      <c r="I5" s="17">
        <v>31</v>
      </c>
      <c r="J5" s="17">
        <v>83</v>
      </c>
      <c r="K5" s="10">
        <v>72</v>
      </c>
      <c r="L5" s="33">
        <v>59</v>
      </c>
      <c r="M5" s="10">
        <v>42</v>
      </c>
      <c r="N5" s="10">
        <v>58</v>
      </c>
      <c r="O5" s="12">
        <v>60</v>
      </c>
      <c r="P5" s="10">
        <v>42</v>
      </c>
      <c r="Q5" s="10">
        <v>112</v>
      </c>
      <c r="R5" s="12">
        <v>29</v>
      </c>
      <c r="S5" s="10">
        <v>62</v>
      </c>
      <c r="T5" s="12">
        <v>40</v>
      </c>
      <c r="U5" s="17">
        <v>140</v>
      </c>
      <c r="V5" s="17">
        <v>56</v>
      </c>
      <c r="W5" s="17">
        <v>162</v>
      </c>
      <c r="X5" s="17">
        <v>56</v>
      </c>
      <c r="Y5" s="3">
        <f t="shared" si="1"/>
        <v>1609</v>
      </c>
      <c r="Z5" s="31">
        <f t="shared" si="0"/>
        <v>73.13636363636364</v>
      </c>
    </row>
    <row r="6" spans="1:26" x14ac:dyDescent="0.25">
      <c r="A6" s="17">
        <v>5</v>
      </c>
      <c r="B6" s="17" t="s">
        <v>25</v>
      </c>
      <c r="C6" s="17">
        <v>58</v>
      </c>
      <c r="D6" s="17">
        <v>93</v>
      </c>
      <c r="E6" s="17">
        <v>156</v>
      </c>
      <c r="F6" s="17">
        <v>139</v>
      </c>
      <c r="G6" s="17">
        <v>141</v>
      </c>
      <c r="H6" s="17">
        <v>48</v>
      </c>
      <c r="I6" s="17">
        <v>90</v>
      </c>
      <c r="J6" s="17">
        <v>57</v>
      </c>
      <c r="K6" s="18">
        <v>39</v>
      </c>
      <c r="L6" s="33">
        <v>135</v>
      </c>
      <c r="M6" s="10">
        <v>51</v>
      </c>
      <c r="N6" s="10">
        <v>66</v>
      </c>
      <c r="O6" s="12">
        <v>126</v>
      </c>
      <c r="P6" s="10">
        <v>56</v>
      </c>
      <c r="Q6" s="10">
        <v>44</v>
      </c>
      <c r="R6" s="12">
        <v>66</v>
      </c>
      <c r="S6" s="10">
        <v>76</v>
      </c>
      <c r="T6" s="12">
        <v>76</v>
      </c>
      <c r="U6" s="17">
        <v>96</v>
      </c>
      <c r="V6" s="17">
        <v>76</v>
      </c>
      <c r="W6" s="17">
        <v>41</v>
      </c>
      <c r="X6" s="17">
        <v>177</v>
      </c>
      <c r="Y6" s="3">
        <f t="shared" si="1"/>
        <v>1907</v>
      </c>
      <c r="Z6" s="31">
        <f t="shared" si="0"/>
        <v>86.681818181818187</v>
      </c>
    </row>
    <row r="7" spans="1:26" x14ac:dyDescent="0.25">
      <c r="A7" s="17">
        <v>6</v>
      </c>
      <c r="B7" s="17" t="s">
        <v>12</v>
      </c>
      <c r="C7" s="17">
        <v>184</v>
      </c>
      <c r="D7" s="17">
        <v>56</v>
      </c>
      <c r="E7" s="17">
        <v>90</v>
      </c>
      <c r="F7" s="17">
        <v>124</v>
      </c>
      <c r="G7" s="17">
        <v>73</v>
      </c>
      <c r="H7" s="17">
        <v>31</v>
      </c>
      <c r="I7" s="17">
        <v>31</v>
      </c>
      <c r="J7" s="17">
        <v>40</v>
      </c>
      <c r="K7" s="10">
        <v>114</v>
      </c>
      <c r="L7" s="33">
        <v>45</v>
      </c>
      <c r="M7" s="10">
        <v>43</v>
      </c>
      <c r="N7" s="10">
        <v>80</v>
      </c>
      <c r="O7" s="12">
        <v>45</v>
      </c>
      <c r="P7" s="10">
        <v>41</v>
      </c>
      <c r="Q7" s="10">
        <v>40</v>
      </c>
      <c r="R7" s="12">
        <v>49</v>
      </c>
      <c r="S7" s="10">
        <v>19</v>
      </c>
      <c r="T7" s="12">
        <v>58</v>
      </c>
      <c r="U7" s="17">
        <v>104</v>
      </c>
      <c r="V7" s="17">
        <v>98</v>
      </c>
      <c r="W7" s="17">
        <v>113</v>
      </c>
      <c r="X7" s="17">
        <v>44</v>
      </c>
      <c r="Y7" s="3">
        <f t="shared" si="1"/>
        <v>1522</v>
      </c>
      <c r="Z7" s="31">
        <f t="shared" si="0"/>
        <v>69.181818181818187</v>
      </c>
    </row>
    <row r="8" spans="1:26" x14ac:dyDescent="0.25">
      <c r="A8" s="17">
        <v>7</v>
      </c>
      <c r="B8" s="17" t="s">
        <v>15</v>
      </c>
      <c r="C8" s="17">
        <v>123</v>
      </c>
      <c r="D8" s="17">
        <v>121</v>
      </c>
      <c r="E8" s="17">
        <v>100</v>
      </c>
      <c r="F8" s="17">
        <v>132</v>
      </c>
      <c r="G8" s="17">
        <v>76</v>
      </c>
      <c r="H8" s="17">
        <v>86</v>
      </c>
      <c r="I8" s="17">
        <v>57</v>
      </c>
      <c r="J8" s="17">
        <v>70</v>
      </c>
      <c r="K8" s="10">
        <v>36</v>
      </c>
      <c r="L8" s="33">
        <v>110</v>
      </c>
      <c r="M8" s="10">
        <v>83</v>
      </c>
      <c r="N8" s="10">
        <v>74</v>
      </c>
      <c r="O8" s="12">
        <v>104</v>
      </c>
      <c r="P8" s="10">
        <v>110</v>
      </c>
      <c r="Q8" s="10">
        <v>126</v>
      </c>
      <c r="R8" s="12">
        <v>906</v>
      </c>
      <c r="S8" s="10">
        <v>81</v>
      </c>
      <c r="T8" s="12">
        <v>86</v>
      </c>
      <c r="U8" s="17">
        <v>176</v>
      </c>
      <c r="V8" s="17">
        <v>61</v>
      </c>
      <c r="W8" s="17">
        <v>88</v>
      </c>
      <c r="X8" s="17">
        <v>136</v>
      </c>
      <c r="Y8" s="3">
        <f t="shared" si="1"/>
        <v>2942</v>
      </c>
      <c r="Z8" s="31">
        <f t="shared" si="0"/>
        <v>133.72727272727272</v>
      </c>
    </row>
    <row r="9" spans="1:26" x14ac:dyDescent="0.25">
      <c r="A9" s="17">
        <v>8</v>
      </c>
      <c r="B9" s="17" t="s">
        <v>9</v>
      </c>
      <c r="C9" s="17">
        <v>137</v>
      </c>
      <c r="D9" s="17">
        <v>78</v>
      </c>
      <c r="E9" s="17">
        <v>98</v>
      </c>
      <c r="F9" s="17">
        <v>164</v>
      </c>
      <c r="G9" s="17">
        <v>76</v>
      </c>
      <c r="H9" s="17">
        <v>19</v>
      </c>
      <c r="I9" s="17">
        <v>75</v>
      </c>
      <c r="J9" s="17">
        <v>91</v>
      </c>
      <c r="K9" s="10">
        <v>104</v>
      </c>
      <c r="L9" s="33">
        <v>76</v>
      </c>
      <c r="M9" s="10">
        <v>55</v>
      </c>
      <c r="N9" s="10">
        <v>42</v>
      </c>
      <c r="O9" s="12">
        <v>71</v>
      </c>
      <c r="P9" s="10">
        <v>51</v>
      </c>
      <c r="Q9" s="10">
        <v>52</v>
      </c>
      <c r="R9" s="12">
        <v>129</v>
      </c>
      <c r="S9" s="10">
        <v>31</v>
      </c>
      <c r="T9" s="12">
        <v>86</v>
      </c>
      <c r="U9" s="17">
        <v>66</v>
      </c>
      <c r="V9" s="17">
        <v>242</v>
      </c>
      <c r="W9" s="17">
        <v>56</v>
      </c>
      <c r="X9" s="17">
        <v>155</v>
      </c>
      <c r="Y9" s="3">
        <f t="shared" si="1"/>
        <v>1954</v>
      </c>
      <c r="Z9" s="31">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3">
        <v>101</v>
      </c>
      <c r="M10" s="10">
        <v>90</v>
      </c>
      <c r="N10" s="10">
        <v>35</v>
      </c>
      <c r="O10" s="12">
        <v>193</v>
      </c>
      <c r="P10" s="10">
        <v>111</v>
      </c>
      <c r="Q10" s="10">
        <v>86</v>
      </c>
      <c r="R10" s="12">
        <v>402</v>
      </c>
      <c r="S10" s="10">
        <v>659</v>
      </c>
      <c r="T10" s="12">
        <v>531</v>
      </c>
      <c r="U10" s="17">
        <v>508</v>
      </c>
      <c r="V10" s="17">
        <v>623</v>
      </c>
      <c r="W10" s="17">
        <v>888</v>
      </c>
      <c r="X10" s="17">
        <v>1013</v>
      </c>
      <c r="Y10" s="3">
        <f t="shared" si="1"/>
        <v>6425</v>
      </c>
      <c r="Z10" s="31">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3">
        <v>37</v>
      </c>
      <c r="M11" s="10"/>
      <c r="N11" s="9"/>
      <c r="O11" s="17"/>
      <c r="P11" s="17"/>
      <c r="Q11" s="17"/>
      <c r="R11" s="17"/>
      <c r="S11" s="17"/>
      <c r="T11" s="17"/>
      <c r="U11" s="17">
        <v>74</v>
      </c>
      <c r="V11" s="17">
        <v>52</v>
      </c>
      <c r="W11" s="17">
        <v>82</v>
      </c>
      <c r="X11" s="17"/>
      <c r="Y11" s="3">
        <f t="shared" si="1"/>
        <v>777</v>
      </c>
      <c r="Z11" s="31">
        <f t="shared" si="0"/>
        <v>59.769230769230766</v>
      </c>
    </row>
    <row r="12" spans="1:26" x14ac:dyDescent="0.25">
      <c r="A12" s="17">
        <v>11</v>
      </c>
      <c r="B12" s="17" t="s">
        <v>68</v>
      </c>
      <c r="C12" s="17"/>
      <c r="D12" s="17"/>
      <c r="E12" s="17"/>
      <c r="F12" s="17"/>
      <c r="G12" s="17"/>
      <c r="H12" s="17"/>
      <c r="I12" s="17"/>
      <c r="J12" s="17"/>
      <c r="K12" s="10">
        <v>34</v>
      </c>
      <c r="L12" s="33">
        <v>45</v>
      </c>
      <c r="M12" s="10">
        <v>54</v>
      </c>
      <c r="N12" s="10">
        <v>43</v>
      </c>
      <c r="O12" s="12">
        <v>126</v>
      </c>
      <c r="P12" s="10">
        <v>34</v>
      </c>
      <c r="Q12" s="10">
        <v>42</v>
      </c>
      <c r="R12" s="19">
        <v>46</v>
      </c>
      <c r="S12" s="10">
        <v>50</v>
      </c>
      <c r="T12" s="12">
        <v>40</v>
      </c>
      <c r="U12" s="17">
        <v>67</v>
      </c>
      <c r="V12" s="17">
        <v>56</v>
      </c>
      <c r="W12" s="17">
        <v>30</v>
      </c>
      <c r="X12" s="17"/>
      <c r="Y12" s="3">
        <f t="shared" si="1"/>
        <v>667</v>
      </c>
      <c r="Z12" s="31">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3">
        <v>64</v>
      </c>
      <c r="M13" s="10">
        <v>63</v>
      </c>
      <c r="N13" s="10">
        <v>74</v>
      </c>
      <c r="O13" s="12">
        <v>72</v>
      </c>
      <c r="P13" s="10">
        <v>134</v>
      </c>
      <c r="Q13" s="10">
        <v>70</v>
      </c>
      <c r="R13" s="17"/>
      <c r="S13" s="10">
        <v>22</v>
      </c>
      <c r="T13" s="12">
        <v>158</v>
      </c>
      <c r="U13" s="17">
        <v>337</v>
      </c>
      <c r="V13" s="17">
        <v>194</v>
      </c>
      <c r="W13" s="17">
        <v>160</v>
      </c>
      <c r="X13" s="17">
        <v>218</v>
      </c>
      <c r="Y13" s="3">
        <f t="shared" si="1"/>
        <v>3798</v>
      </c>
      <c r="Z13" s="31">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3">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1">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3">
        <v>128</v>
      </c>
      <c r="M15" s="10">
        <v>182</v>
      </c>
      <c r="N15" s="10">
        <v>102</v>
      </c>
      <c r="O15" s="12">
        <v>152</v>
      </c>
      <c r="P15" s="10">
        <v>124</v>
      </c>
      <c r="Q15" s="10">
        <v>116</v>
      </c>
      <c r="R15" s="12">
        <v>88</v>
      </c>
      <c r="S15" s="10">
        <v>86</v>
      </c>
      <c r="T15" s="12">
        <v>236</v>
      </c>
      <c r="U15" s="17">
        <v>194</v>
      </c>
      <c r="V15" s="17">
        <v>168</v>
      </c>
      <c r="W15" s="17">
        <v>297</v>
      </c>
      <c r="X15" s="17">
        <v>288</v>
      </c>
      <c r="Y15" s="3">
        <f t="shared" si="1"/>
        <v>3780</v>
      </c>
      <c r="Z15" s="31">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3">
        <v>361</v>
      </c>
      <c r="M16" s="10">
        <v>274</v>
      </c>
      <c r="N16" s="10">
        <v>469</v>
      </c>
      <c r="O16" s="12">
        <v>512</v>
      </c>
      <c r="P16" s="10">
        <v>269</v>
      </c>
      <c r="Q16" s="10">
        <v>396</v>
      </c>
      <c r="R16" s="12">
        <v>385</v>
      </c>
      <c r="S16" s="10">
        <v>219</v>
      </c>
      <c r="T16" s="12">
        <v>536</v>
      </c>
      <c r="U16" s="17">
        <v>567</v>
      </c>
      <c r="V16" s="17">
        <v>409</v>
      </c>
      <c r="W16" s="17">
        <v>374</v>
      </c>
      <c r="X16" s="17">
        <v>509</v>
      </c>
      <c r="Y16" s="3">
        <f t="shared" si="1"/>
        <v>9431</v>
      </c>
      <c r="Z16" s="31">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3">
        <v>106</v>
      </c>
      <c r="M17" s="10">
        <v>108</v>
      </c>
      <c r="N17" s="10">
        <v>208</v>
      </c>
      <c r="O17" s="12">
        <v>108</v>
      </c>
      <c r="P17" s="10">
        <v>106</v>
      </c>
      <c r="Q17" s="10">
        <v>203</v>
      </c>
      <c r="R17" s="12">
        <v>153</v>
      </c>
      <c r="S17" s="10">
        <v>104</v>
      </c>
      <c r="T17" s="12">
        <v>139</v>
      </c>
      <c r="U17" s="17"/>
      <c r="V17" s="17">
        <v>87</v>
      </c>
      <c r="W17" s="17">
        <v>156</v>
      </c>
      <c r="X17" s="17">
        <v>119</v>
      </c>
      <c r="Y17" s="3">
        <f t="shared" si="1"/>
        <v>4999</v>
      </c>
      <c r="Z17" s="31">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3">
        <v>78</v>
      </c>
      <c r="M18" s="10">
        <v>185</v>
      </c>
      <c r="N18" s="10">
        <v>96</v>
      </c>
      <c r="O18" s="12">
        <v>36</v>
      </c>
      <c r="P18" s="10">
        <v>86</v>
      </c>
      <c r="Q18" s="10">
        <v>56</v>
      </c>
      <c r="R18" s="12">
        <v>86</v>
      </c>
      <c r="S18" s="10">
        <v>93</v>
      </c>
      <c r="T18" s="12">
        <v>76</v>
      </c>
      <c r="U18" s="17">
        <v>56</v>
      </c>
      <c r="V18" s="17">
        <v>106</v>
      </c>
      <c r="W18" s="17">
        <v>66</v>
      </c>
      <c r="X18" s="17">
        <v>390</v>
      </c>
      <c r="Y18" s="3">
        <f t="shared" si="1"/>
        <v>3074</v>
      </c>
      <c r="Z18" s="31">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3">
        <v>61</v>
      </c>
      <c r="M19" s="10">
        <v>396</v>
      </c>
      <c r="N19" s="10">
        <v>72</v>
      </c>
      <c r="O19" s="12">
        <v>526</v>
      </c>
      <c r="P19" s="10">
        <v>88</v>
      </c>
      <c r="Q19" s="10">
        <v>62</v>
      </c>
      <c r="R19" s="12">
        <v>68</v>
      </c>
      <c r="S19" s="10">
        <v>34</v>
      </c>
      <c r="T19" s="12">
        <v>74</v>
      </c>
      <c r="U19" s="17">
        <v>154</v>
      </c>
      <c r="V19" s="17">
        <v>84</v>
      </c>
      <c r="W19" s="17">
        <v>24</v>
      </c>
      <c r="X19" s="17">
        <v>64</v>
      </c>
      <c r="Y19" s="3">
        <f t="shared" si="1"/>
        <v>2874</v>
      </c>
      <c r="Z19" s="31">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3">
        <v>228</v>
      </c>
      <c r="M20" s="10">
        <v>162</v>
      </c>
      <c r="N20" s="10">
        <v>295</v>
      </c>
      <c r="O20" s="12">
        <v>24</v>
      </c>
      <c r="P20" s="10">
        <v>24</v>
      </c>
      <c r="Q20" s="10">
        <v>4</v>
      </c>
      <c r="R20" s="12">
        <v>23</v>
      </c>
      <c r="S20" s="10">
        <v>36</v>
      </c>
      <c r="T20" s="12">
        <v>40</v>
      </c>
      <c r="U20" s="17">
        <v>9</v>
      </c>
      <c r="V20" s="17">
        <v>23</v>
      </c>
      <c r="W20" s="17">
        <v>45</v>
      </c>
      <c r="X20" s="17">
        <v>48</v>
      </c>
      <c r="Y20" s="3">
        <f t="shared" si="1"/>
        <v>2638</v>
      </c>
      <c r="Z20" s="31">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3">
        <v>46</v>
      </c>
      <c r="M21" s="10">
        <v>50</v>
      </c>
      <c r="N21" s="10">
        <v>45</v>
      </c>
      <c r="O21" s="12">
        <v>49</v>
      </c>
      <c r="P21" s="10">
        <v>26</v>
      </c>
      <c r="Q21" s="10">
        <v>108</v>
      </c>
      <c r="R21" s="12">
        <v>44</v>
      </c>
      <c r="S21" s="10">
        <v>79</v>
      </c>
      <c r="T21" s="12">
        <v>47</v>
      </c>
      <c r="U21" s="17">
        <v>92</v>
      </c>
      <c r="V21" s="17"/>
      <c r="W21" s="17">
        <v>18</v>
      </c>
      <c r="X21" s="17">
        <v>126</v>
      </c>
      <c r="Y21" s="3">
        <f t="shared" si="1"/>
        <v>1105</v>
      </c>
      <c r="Z21" s="31">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3">
        <v>47</v>
      </c>
      <c r="M22" s="10">
        <v>58</v>
      </c>
      <c r="N22" s="10">
        <v>53</v>
      </c>
      <c r="O22" s="12">
        <v>66</v>
      </c>
      <c r="P22" s="10">
        <v>76</v>
      </c>
      <c r="Q22" s="10">
        <v>51</v>
      </c>
      <c r="R22" s="12">
        <v>66</v>
      </c>
      <c r="S22" s="10">
        <v>43</v>
      </c>
      <c r="T22" s="12">
        <v>116</v>
      </c>
      <c r="U22" s="17">
        <v>96</v>
      </c>
      <c r="V22" s="17">
        <v>70</v>
      </c>
      <c r="W22" s="17">
        <v>111</v>
      </c>
      <c r="X22" s="17">
        <v>156</v>
      </c>
      <c r="Y22" s="3">
        <f t="shared" si="1"/>
        <v>2062</v>
      </c>
      <c r="Z22" s="31">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3">
        <v>97</v>
      </c>
      <c r="M23" s="10">
        <v>34</v>
      </c>
      <c r="N23" s="10">
        <v>108</v>
      </c>
      <c r="O23" s="12">
        <v>188</v>
      </c>
      <c r="P23" s="10">
        <v>189</v>
      </c>
      <c r="Q23" s="10">
        <v>108</v>
      </c>
      <c r="R23" s="12">
        <v>268</v>
      </c>
      <c r="S23" s="10">
        <v>85</v>
      </c>
      <c r="T23" s="12">
        <v>114</v>
      </c>
      <c r="U23" s="17">
        <v>132</v>
      </c>
      <c r="V23" s="17">
        <v>153</v>
      </c>
      <c r="W23" s="17">
        <v>130</v>
      </c>
      <c r="X23" s="17">
        <v>166</v>
      </c>
      <c r="Y23" s="3">
        <f t="shared" si="1"/>
        <v>2959</v>
      </c>
      <c r="Z23" s="31">
        <f>AVERAGE(C23:X23)</f>
        <v>134.5</v>
      </c>
    </row>
    <row r="24" spans="1:26" x14ac:dyDescent="0.25">
      <c r="A24" s="17">
        <v>23</v>
      </c>
      <c r="B24" s="17" t="s">
        <v>14</v>
      </c>
      <c r="C24" s="17">
        <v>48</v>
      </c>
      <c r="D24" s="17">
        <v>33</v>
      </c>
      <c r="E24" s="17">
        <v>75</v>
      </c>
      <c r="F24" s="17">
        <v>97</v>
      </c>
      <c r="G24" s="17">
        <v>84</v>
      </c>
      <c r="H24" s="17">
        <v>94</v>
      </c>
      <c r="I24" s="17">
        <v>41</v>
      </c>
      <c r="J24" s="17">
        <v>125</v>
      </c>
      <c r="K24" s="10">
        <v>69</v>
      </c>
      <c r="L24" s="33">
        <v>69</v>
      </c>
      <c r="M24" s="10">
        <v>97</v>
      </c>
      <c r="N24" s="10">
        <v>64</v>
      </c>
      <c r="O24" s="12">
        <v>64</v>
      </c>
      <c r="P24" s="10">
        <v>64</v>
      </c>
      <c r="Q24" s="10">
        <v>161</v>
      </c>
      <c r="R24" s="12">
        <v>54</v>
      </c>
      <c r="S24" s="10">
        <v>31</v>
      </c>
      <c r="T24" s="12">
        <v>74</v>
      </c>
      <c r="U24" s="17">
        <v>307</v>
      </c>
      <c r="V24" s="17">
        <v>54</v>
      </c>
      <c r="W24" s="17">
        <v>176</v>
      </c>
      <c r="X24" s="17">
        <v>59</v>
      </c>
      <c r="Y24" s="3">
        <f t="shared" si="1"/>
        <v>1940</v>
      </c>
      <c r="Z24" s="31">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3">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1">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3">
        <v>50</v>
      </c>
      <c r="M26" s="10">
        <v>44</v>
      </c>
      <c r="N26" s="10">
        <v>36</v>
      </c>
      <c r="O26" s="12">
        <v>65</v>
      </c>
      <c r="P26" s="10">
        <v>39</v>
      </c>
      <c r="Q26" s="10">
        <v>53</v>
      </c>
      <c r="R26" s="12">
        <v>236</v>
      </c>
      <c r="S26" s="10">
        <v>66</v>
      </c>
      <c r="T26" s="12">
        <v>60</v>
      </c>
      <c r="U26" s="17">
        <v>33</v>
      </c>
      <c r="V26" s="17">
        <v>28</v>
      </c>
      <c r="W26" s="17">
        <v>46</v>
      </c>
      <c r="X26" s="17">
        <v>188</v>
      </c>
      <c r="Y26" s="3">
        <f t="shared" si="1"/>
        <v>1743</v>
      </c>
      <c r="Z26" s="31">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3">
        <v>94</v>
      </c>
      <c r="M27" s="10">
        <v>52</v>
      </c>
      <c r="N27" s="10">
        <v>93</v>
      </c>
      <c r="O27" s="12">
        <v>51</v>
      </c>
      <c r="P27" s="10">
        <v>70</v>
      </c>
      <c r="Q27" s="10">
        <v>121</v>
      </c>
      <c r="R27" s="12">
        <v>36</v>
      </c>
      <c r="S27" s="10">
        <v>68</v>
      </c>
      <c r="T27" s="12">
        <v>60</v>
      </c>
      <c r="U27" s="17">
        <v>62</v>
      </c>
      <c r="V27" s="17">
        <v>62</v>
      </c>
      <c r="W27" s="17">
        <v>150</v>
      </c>
      <c r="X27" s="17">
        <v>247</v>
      </c>
      <c r="Y27" s="3">
        <f t="shared" si="1"/>
        <v>2296</v>
      </c>
      <c r="Z27" s="31">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3">
        <v>116</v>
      </c>
      <c r="M28" s="10">
        <v>48</v>
      </c>
      <c r="N28" s="10">
        <v>29</v>
      </c>
      <c r="O28" s="12">
        <v>141</v>
      </c>
      <c r="P28" s="10">
        <v>111</v>
      </c>
      <c r="Q28" s="10">
        <v>222</v>
      </c>
      <c r="R28" s="12">
        <v>93</v>
      </c>
      <c r="S28" s="10">
        <v>55</v>
      </c>
      <c r="T28" s="12">
        <v>38</v>
      </c>
      <c r="U28" s="17">
        <v>81</v>
      </c>
      <c r="V28" s="17">
        <v>112</v>
      </c>
      <c r="W28" s="17">
        <v>131</v>
      </c>
      <c r="X28" s="17">
        <v>231</v>
      </c>
      <c r="Y28" s="3">
        <f t="shared" si="1"/>
        <v>3289</v>
      </c>
      <c r="Z28" s="31">
        <f t="shared" si="2"/>
        <v>149.5</v>
      </c>
    </row>
    <row r="29" spans="1:26" x14ac:dyDescent="0.25">
      <c r="A29" s="17">
        <v>28</v>
      </c>
      <c r="B29" s="17" t="s">
        <v>21</v>
      </c>
      <c r="C29" s="17">
        <v>105</v>
      </c>
      <c r="D29" s="17">
        <v>386</v>
      </c>
      <c r="E29" s="17">
        <v>167</v>
      </c>
      <c r="F29" s="17">
        <v>115</v>
      </c>
      <c r="G29" s="17">
        <v>57</v>
      </c>
      <c r="H29" s="17">
        <v>63</v>
      </c>
      <c r="I29" s="17">
        <v>49</v>
      </c>
      <c r="J29" s="17">
        <v>82</v>
      </c>
      <c r="K29" s="10">
        <v>36</v>
      </c>
      <c r="L29" s="33">
        <v>116</v>
      </c>
      <c r="M29" s="10">
        <v>216</v>
      </c>
      <c r="N29" s="10">
        <v>73</v>
      </c>
      <c r="O29" s="12">
        <v>124</v>
      </c>
      <c r="P29" s="10">
        <v>86</v>
      </c>
      <c r="Q29" s="10">
        <v>146</v>
      </c>
      <c r="R29" s="12">
        <v>100</v>
      </c>
      <c r="S29" s="10">
        <v>76</v>
      </c>
      <c r="T29" s="12">
        <v>66</v>
      </c>
      <c r="U29" s="17">
        <v>678</v>
      </c>
      <c r="V29" s="17">
        <v>146</v>
      </c>
      <c r="W29" s="17">
        <v>200</v>
      </c>
      <c r="X29" s="17">
        <v>146</v>
      </c>
      <c r="Y29" s="3">
        <f t="shared" si="1"/>
        <v>3233</v>
      </c>
      <c r="Z29" s="31">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3">
        <v>15</v>
      </c>
      <c r="M30" s="10">
        <v>266</v>
      </c>
      <c r="N30" s="17">
        <v>249</v>
      </c>
      <c r="O30" s="12">
        <v>409</v>
      </c>
      <c r="P30" s="17">
        <v>122</v>
      </c>
      <c r="Q30" s="10">
        <v>282</v>
      </c>
      <c r="R30" s="12">
        <v>208</v>
      </c>
      <c r="S30" s="17">
        <v>272</v>
      </c>
      <c r="T30" s="12">
        <v>114</v>
      </c>
      <c r="U30" s="17">
        <v>153</v>
      </c>
      <c r="V30" s="17">
        <v>176</v>
      </c>
      <c r="W30" s="17">
        <v>153</v>
      </c>
      <c r="X30" s="17">
        <v>184</v>
      </c>
      <c r="Y30" s="3">
        <f t="shared" si="1"/>
        <v>4736</v>
      </c>
      <c r="Z30" s="31">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3">
        <v>103</v>
      </c>
      <c r="M31" s="10">
        <v>84</v>
      </c>
      <c r="N31" s="10">
        <v>104</v>
      </c>
      <c r="O31" s="12">
        <v>86</v>
      </c>
      <c r="P31" s="10">
        <v>53</v>
      </c>
      <c r="Q31" s="10">
        <v>144</v>
      </c>
      <c r="R31" s="12">
        <v>146</v>
      </c>
      <c r="S31" s="10">
        <v>76</v>
      </c>
      <c r="T31" s="12">
        <v>104</v>
      </c>
      <c r="U31" s="17">
        <v>126</v>
      </c>
      <c r="V31" s="17">
        <v>321</v>
      </c>
      <c r="W31" s="17">
        <v>165</v>
      </c>
      <c r="X31" s="17">
        <v>125</v>
      </c>
      <c r="Y31" s="3">
        <f t="shared" si="1"/>
        <v>2685</v>
      </c>
      <c r="Z31" s="31">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3">
        <v>62</v>
      </c>
      <c r="M32" s="10">
        <v>63</v>
      </c>
      <c r="N32" s="10">
        <v>84</v>
      </c>
      <c r="O32" s="12">
        <v>74</v>
      </c>
      <c r="P32" s="10">
        <v>80</v>
      </c>
      <c r="Q32" s="10">
        <v>64</v>
      </c>
      <c r="R32" s="12">
        <v>72</v>
      </c>
      <c r="S32" s="10">
        <v>137</v>
      </c>
      <c r="T32" s="12">
        <v>77</v>
      </c>
      <c r="U32" s="17">
        <v>52</v>
      </c>
      <c r="V32" s="17">
        <v>106</v>
      </c>
      <c r="W32" s="17">
        <v>96</v>
      </c>
      <c r="X32" s="17">
        <v>91</v>
      </c>
      <c r="Y32" s="3">
        <f t="shared" si="1"/>
        <v>2570</v>
      </c>
      <c r="Z32" s="31">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3">
        <v>89</v>
      </c>
      <c r="M33" s="10">
        <v>93</v>
      </c>
      <c r="N33" s="10">
        <v>70</v>
      </c>
      <c r="O33" s="12">
        <v>98</v>
      </c>
      <c r="P33" s="10">
        <v>57</v>
      </c>
      <c r="Q33" s="10">
        <v>39</v>
      </c>
      <c r="R33" s="12">
        <v>69</v>
      </c>
      <c r="S33" s="10">
        <v>91</v>
      </c>
      <c r="T33" s="12">
        <v>54</v>
      </c>
      <c r="U33" s="17">
        <v>46</v>
      </c>
      <c r="V33" s="17">
        <v>72</v>
      </c>
      <c r="W33" s="17">
        <v>90</v>
      </c>
      <c r="X33" s="17">
        <v>116</v>
      </c>
      <c r="Y33" s="3">
        <f t="shared" si="1"/>
        <v>1735</v>
      </c>
      <c r="Z33" s="31">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3">
        <v>407</v>
      </c>
      <c r="M34" s="10">
        <v>443</v>
      </c>
      <c r="N34" s="10">
        <v>180</v>
      </c>
      <c r="O34" s="12">
        <v>176</v>
      </c>
      <c r="P34" s="10">
        <v>741</v>
      </c>
      <c r="Q34" s="10">
        <v>292</v>
      </c>
      <c r="R34" s="12">
        <v>132</v>
      </c>
      <c r="S34" s="10">
        <v>56</v>
      </c>
      <c r="T34" s="12">
        <v>94</v>
      </c>
      <c r="U34" s="17">
        <v>165</v>
      </c>
      <c r="V34" s="17">
        <v>259</v>
      </c>
      <c r="W34" s="17">
        <v>271</v>
      </c>
      <c r="X34" s="17">
        <v>226</v>
      </c>
      <c r="Y34" s="3">
        <f t="shared" si="1"/>
        <v>4927</v>
      </c>
      <c r="Z34" s="31">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3">
        <v>89</v>
      </c>
      <c r="M35" s="10">
        <v>68</v>
      </c>
      <c r="N35" s="17">
        <v>28</v>
      </c>
      <c r="O35" s="12">
        <v>45</v>
      </c>
      <c r="P35" s="17">
        <v>56</v>
      </c>
      <c r="Q35" s="10">
        <v>106</v>
      </c>
      <c r="R35" s="12">
        <v>49</v>
      </c>
      <c r="S35" s="17">
        <v>76</v>
      </c>
      <c r="T35" s="12">
        <v>70</v>
      </c>
      <c r="U35" s="17">
        <v>84</v>
      </c>
      <c r="V35" s="17">
        <v>90</v>
      </c>
      <c r="W35" s="17">
        <v>71</v>
      </c>
      <c r="X35" s="17">
        <v>76</v>
      </c>
      <c r="Y35" s="3">
        <f t="shared" si="1"/>
        <v>2142</v>
      </c>
      <c r="Z35" s="31">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3">
        <v>125</v>
      </c>
      <c r="M36" s="10">
        <v>93</v>
      </c>
      <c r="N36" s="10">
        <v>60</v>
      </c>
      <c r="O36" s="12">
        <v>96</v>
      </c>
      <c r="P36" s="10">
        <v>118</v>
      </c>
      <c r="Q36" s="10">
        <v>112</v>
      </c>
      <c r="R36" s="12">
        <v>68</v>
      </c>
      <c r="S36" s="10">
        <v>71</v>
      </c>
      <c r="T36" s="12">
        <v>118</v>
      </c>
      <c r="U36" s="17">
        <v>88</v>
      </c>
      <c r="V36" s="17">
        <v>148</v>
      </c>
      <c r="W36" s="17">
        <v>137</v>
      </c>
      <c r="X36" s="17">
        <v>153</v>
      </c>
      <c r="Y36" s="3">
        <f t="shared" si="1"/>
        <v>2537</v>
      </c>
      <c r="Z36" s="31">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3">
        <v>66</v>
      </c>
      <c r="M37" s="10">
        <v>172</v>
      </c>
      <c r="N37" s="10">
        <v>64</v>
      </c>
      <c r="O37" s="12">
        <v>70</v>
      </c>
      <c r="P37" s="10">
        <v>75</v>
      </c>
      <c r="Q37" s="10">
        <v>126</v>
      </c>
      <c r="R37" s="12">
        <v>47</v>
      </c>
      <c r="S37" s="10">
        <v>81</v>
      </c>
      <c r="T37" s="12">
        <v>70</v>
      </c>
      <c r="U37" s="17">
        <v>120</v>
      </c>
      <c r="V37" s="17">
        <v>89</v>
      </c>
      <c r="W37" s="17">
        <v>98</v>
      </c>
      <c r="X37" s="17">
        <v>102</v>
      </c>
      <c r="Y37" s="3">
        <f t="shared" si="1"/>
        <v>1800</v>
      </c>
      <c r="Z37" s="31">
        <f t="shared" si="2"/>
        <v>81.818181818181813</v>
      </c>
    </row>
    <row r="38" spans="1:26" x14ac:dyDescent="0.25">
      <c r="A38" s="17">
        <v>37</v>
      </c>
      <c r="B38" s="17" t="s">
        <v>66</v>
      </c>
      <c r="C38" s="17"/>
      <c r="D38" s="17"/>
      <c r="E38" s="17"/>
      <c r="F38" s="17">
        <v>175</v>
      </c>
      <c r="G38" s="17">
        <v>820</v>
      </c>
      <c r="H38" s="17">
        <v>252</v>
      </c>
      <c r="I38" s="17">
        <v>252</v>
      </c>
      <c r="J38" s="17">
        <v>247</v>
      </c>
      <c r="K38" s="10">
        <v>108</v>
      </c>
      <c r="L38" s="33">
        <v>106</v>
      </c>
      <c r="M38" s="10">
        <v>346</v>
      </c>
      <c r="N38" s="10">
        <v>131</v>
      </c>
      <c r="O38" s="12">
        <v>104</v>
      </c>
      <c r="P38" s="10">
        <v>126</v>
      </c>
      <c r="Q38" s="10">
        <v>96</v>
      </c>
      <c r="R38" s="12">
        <v>94</v>
      </c>
      <c r="S38" s="10">
        <v>106</v>
      </c>
      <c r="T38" s="12">
        <v>92</v>
      </c>
      <c r="U38" s="17">
        <v>170</v>
      </c>
      <c r="V38" s="17">
        <v>163</v>
      </c>
      <c r="W38" s="17">
        <v>255</v>
      </c>
      <c r="X38" s="17">
        <v>213</v>
      </c>
      <c r="Y38" s="3">
        <f t="shared" si="1"/>
        <v>3856</v>
      </c>
      <c r="Z38" s="31">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3">
        <v>279</v>
      </c>
      <c r="M39" s="10">
        <v>196</v>
      </c>
      <c r="N39" s="10">
        <v>190</v>
      </c>
      <c r="O39" s="12">
        <v>200</v>
      </c>
      <c r="P39" s="10">
        <v>396</v>
      </c>
      <c r="Q39" s="10">
        <v>246</v>
      </c>
      <c r="R39" s="12">
        <v>114</v>
      </c>
      <c r="S39" s="10">
        <v>122</v>
      </c>
      <c r="T39" s="12">
        <v>140</v>
      </c>
      <c r="U39" s="17">
        <v>155</v>
      </c>
      <c r="V39" s="17">
        <v>320</v>
      </c>
      <c r="W39" s="17">
        <v>164</v>
      </c>
      <c r="X39" s="17">
        <v>232</v>
      </c>
      <c r="Y39" s="3">
        <f t="shared" si="1"/>
        <v>4324</v>
      </c>
      <c r="Z39" s="31">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3">
        <v>226</v>
      </c>
      <c r="M40" s="10">
        <v>150</v>
      </c>
      <c r="N40" s="10">
        <v>77</v>
      </c>
      <c r="O40" s="12">
        <v>224</v>
      </c>
      <c r="P40" s="10">
        <v>162</v>
      </c>
      <c r="Q40" s="10">
        <v>108</v>
      </c>
      <c r="R40" s="12">
        <v>264</v>
      </c>
      <c r="S40" s="10">
        <v>161</v>
      </c>
      <c r="T40" s="12">
        <v>218</v>
      </c>
      <c r="U40" s="17">
        <v>270</v>
      </c>
      <c r="V40" s="17">
        <v>166</v>
      </c>
      <c r="W40" s="17">
        <v>176</v>
      </c>
      <c r="X40" s="17">
        <v>338</v>
      </c>
      <c r="Y40" s="3">
        <f t="shared" si="1"/>
        <v>7090</v>
      </c>
      <c r="Z40" s="31">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3">
        <v>47</v>
      </c>
      <c r="M41" s="10">
        <v>154</v>
      </c>
      <c r="N41" s="10">
        <v>31</v>
      </c>
      <c r="O41" s="12">
        <v>46</v>
      </c>
      <c r="P41" s="10">
        <v>59</v>
      </c>
      <c r="Q41" s="10">
        <v>56</v>
      </c>
      <c r="R41" s="12">
        <v>52</v>
      </c>
      <c r="S41" s="10">
        <v>92</v>
      </c>
      <c r="T41" s="12">
        <v>64</v>
      </c>
      <c r="U41" s="17">
        <v>74</v>
      </c>
      <c r="V41" s="17">
        <v>66</v>
      </c>
      <c r="W41" s="17">
        <v>36</v>
      </c>
      <c r="X41" s="17">
        <v>52</v>
      </c>
      <c r="Y41" s="3">
        <f t="shared" si="1"/>
        <v>2455</v>
      </c>
      <c r="Z41" s="31">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3">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1">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3">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1">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3">
        <v>156</v>
      </c>
      <c r="M44" s="10">
        <v>83</v>
      </c>
      <c r="N44" s="10">
        <v>84</v>
      </c>
      <c r="O44" s="10">
        <v>45</v>
      </c>
      <c r="P44" s="10">
        <v>63</v>
      </c>
      <c r="Q44" s="10">
        <v>76</v>
      </c>
      <c r="R44" s="12">
        <v>71</v>
      </c>
      <c r="S44" s="10">
        <v>61</v>
      </c>
      <c r="T44" s="12">
        <v>36</v>
      </c>
      <c r="U44" s="17">
        <v>62</v>
      </c>
      <c r="V44" s="17">
        <v>76</v>
      </c>
      <c r="W44" s="17">
        <v>78</v>
      </c>
      <c r="X44" s="17">
        <v>92</v>
      </c>
      <c r="Y44" s="3">
        <f t="shared" si="1"/>
        <v>1816</v>
      </c>
      <c r="Z44" s="31">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3">
        <v>266</v>
      </c>
      <c r="M45" s="10">
        <v>106</v>
      </c>
      <c r="N45" s="10">
        <v>66</v>
      </c>
      <c r="O45" s="12">
        <v>83</v>
      </c>
      <c r="P45" s="10">
        <v>69</v>
      </c>
      <c r="Q45" s="10">
        <v>56</v>
      </c>
      <c r="R45" s="12">
        <v>116</v>
      </c>
      <c r="S45" s="10">
        <v>39</v>
      </c>
      <c r="T45" s="12">
        <v>91</v>
      </c>
      <c r="U45" s="17">
        <v>106</v>
      </c>
      <c r="V45" s="17">
        <v>90</v>
      </c>
      <c r="W45" s="17">
        <v>120</v>
      </c>
      <c r="X45" s="17">
        <v>186</v>
      </c>
      <c r="Y45" s="3">
        <f t="shared" si="1"/>
        <v>3656</v>
      </c>
      <c r="Z45" s="31">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3">
        <v>50</v>
      </c>
      <c r="M46" s="10">
        <v>59</v>
      </c>
      <c r="N46" s="10">
        <v>45</v>
      </c>
      <c r="O46" s="12">
        <v>85</v>
      </c>
      <c r="P46" s="17"/>
      <c r="Q46" s="10">
        <v>45</v>
      </c>
      <c r="R46" s="12">
        <v>24</v>
      </c>
      <c r="S46" s="10">
        <v>62</v>
      </c>
      <c r="T46" s="12">
        <v>111</v>
      </c>
      <c r="U46" s="17">
        <v>116</v>
      </c>
      <c r="V46" s="17"/>
      <c r="W46" s="17"/>
      <c r="X46" s="17"/>
      <c r="Y46" s="3">
        <f t="shared" si="1"/>
        <v>950</v>
      </c>
      <c r="Z46" s="31">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3">
        <v>393</v>
      </c>
      <c r="M47" s="10">
        <v>208</v>
      </c>
      <c r="N47" s="10">
        <v>103</v>
      </c>
      <c r="O47" s="12">
        <v>440</v>
      </c>
      <c r="P47" s="10">
        <v>237</v>
      </c>
      <c r="Q47" s="10">
        <v>110</v>
      </c>
      <c r="R47" s="12">
        <v>94</v>
      </c>
      <c r="S47" s="10">
        <v>95</v>
      </c>
      <c r="T47" s="12">
        <v>138</v>
      </c>
      <c r="U47" s="17">
        <v>144</v>
      </c>
      <c r="V47" s="17">
        <v>120</v>
      </c>
      <c r="W47" s="17">
        <v>483</v>
      </c>
      <c r="X47" s="17">
        <v>333</v>
      </c>
      <c r="Y47" s="3">
        <f t="shared" si="1"/>
        <v>4401</v>
      </c>
      <c r="Z47" s="31">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3">
        <v>181</v>
      </c>
      <c r="M48" s="10">
        <v>93</v>
      </c>
      <c r="N48" s="10">
        <v>139</v>
      </c>
      <c r="O48" s="10">
        <v>83</v>
      </c>
      <c r="P48" s="10">
        <v>76</v>
      </c>
      <c r="Q48" s="10">
        <v>131</v>
      </c>
      <c r="R48" s="12">
        <v>76</v>
      </c>
      <c r="S48" s="10">
        <v>75</v>
      </c>
      <c r="T48" s="12">
        <v>49</v>
      </c>
      <c r="U48" s="17">
        <v>40</v>
      </c>
      <c r="V48" s="17">
        <v>76</v>
      </c>
      <c r="W48" s="17">
        <v>61</v>
      </c>
      <c r="X48" s="17">
        <v>92</v>
      </c>
      <c r="Y48" s="3">
        <f t="shared" si="1"/>
        <v>1833</v>
      </c>
      <c r="Z48" s="31">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3">
        <v>48</v>
      </c>
      <c r="M49" s="10">
        <v>122</v>
      </c>
      <c r="N49" s="10">
        <v>61</v>
      </c>
      <c r="O49" s="12">
        <v>128</v>
      </c>
      <c r="P49" s="10">
        <v>54</v>
      </c>
      <c r="Q49" s="10">
        <v>69</v>
      </c>
      <c r="R49" s="12">
        <v>48</v>
      </c>
      <c r="S49" s="10">
        <v>79</v>
      </c>
      <c r="T49" s="12">
        <v>44</v>
      </c>
      <c r="U49" s="17">
        <v>438</v>
      </c>
      <c r="V49" s="17">
        <v>156</v>
      </c>
      <c r="W49" s="17">
        <v>132</v>
      </c>
      <c r="X49" s="17">
        <v>269</v>
      </c>
      <c r="Y49" s="3">
        <f t="shared" si="1"/>
        <v>2268</v>
      </c>
      <c r="Z49" s="31">
        <f t="shared" si="2"/>
        <v>103.09090909090909</v>
      </c>
    </row>
    <row r="50" spans="1:26" x14ac:dyDescent="0.25">
      <c r="B50" s="29" t="s">
        <v>78</v>
      </c>
      <c r="C50" s="29">
        <f>SUM(C2:C49)</f>
        <v>8959</v>
      </c>
      <c r="D50" s="29">
        <f t="shared" ref="D50:X50" si="3">SUM(D2:D49)</f>
        <v>18617</v>
      </c>
      <c r="E50" s="29">
        <f t="shared" si="3"/>
        <v>22750</v>
      </c>
      <c r="F50" s="29">
        <f t="shared" si="3"/>
        <v>15742</v>
      </c>
      <c r="G50" s="29">
        <f t="shared" si="3"/>
        <v>11640</v>
      </c>
      <c r="H50" s="29">
        <f t="shared" si="3"/>
        <v>5743</v>
      </c>
      <c r="I50" s="29">
        <f t="shared" si="3"/>
        <v>6563</v>
      </c>
      <c r="J50" s="29">
        <f t="shared" si="3"/>
        <v>6191</v>
      </c>
      <c r="K50" s="34">
        <f t="shared" ref="K50" si="4">SUM(K2:K49)</f>
        <v>7070</v>
      </c>
      <c r="L50" s="29">
        <f>SUM(L2:L49)</f>
        <v>7540</v>
      </c>
      <c r="M50" s="29">
        <f t="shared" si="3"/>
        <v>9153</v>
      </c>
      <c r="N50" s="29">
        <f t="shared" si="3"/>
        <v>6152</v>
      </c>
      <c r="O50" s="29">
        <f t="shared" si="3"/>
        <v>7902</v>
      </c>
      <c r="P50" s="29">
        <f t="shared" si="3"/>
        <v>6907</v>
      </c>
      <c r="Q50" s="29">
        <f t="shared" si="3"/>
        <v>6907</v>
      </c>
      <c r="R50" s="29">
        <f t="shared" si="3"/>
        <v>7403</v>
      </c>
      <c r="S50" s="29">
        <f t="shared" si="3"/>
        <v>6135</v>
      </c>
      <c r="T50" s="29">
        <f t="shared" si="3"/>
        <v>6375</v>
      </c>
      <c r="U50" s="29">
        <f t="shared" si="3"/>
        <v>9161</v>
      </c>
      <c r="V50" s="29">
        <f t="shared" si="3"/>
        <v>9036</v>
      </c>
      <c r="W50" s="29">
        <f t="shared" si="3"/>
        <v>9210</v>
      </c>
      <c r="X50" s="29">
        <f t="shared" si="3"/>
        <v>10957</v>
      </c>
    </row>
    <row r="51" spans="1:26" x14ac:dyDescent="0.25">
      <c r="B51" s="31" t="s">
        <v>85</v>
      </c>
      <c r="C51" s="31">
        <f>AVERAGE(C2:C49)</f>
        <v>218.51219512195121</v>
      </c>
      <c r="D51" s="31">
        <f t="shared" ref="D51:X51" si="5">AVERAGE(D2:D49)</f>
        <v>413.71111111111111</v>
      </c>
      <c r="E51" s="31">
        <f t="shared" si="5"/>
        <v>505.55555555555554</v>
      </c>
      <c r="F51" s="31">
        <f t="shared" si="5"/>
        <v>342.21739130434781</v>
      </c>
      <c r="G51" s="31">
        <f t="shared" si="5"/>
        <v>253.04347826086956</v>
      </c>
      <c r="H51" s="31">
        <f t="shared" si="5"/>
        <v>124.84782608695652</v>
      </c>
      <c r="I51" s="31">
        <f t="shared" si="5"/>
        <v>142.67391304347825</v>
      </c>
      <c r="J51" s="31">
        <f t="shared" si="5"/>
        <v>134.58695652173913</v>
      </c>
      <c r="K51" s="34">
        <f t="shared" ref="K51" si="6">AVERAGE(K2:K49)</f>
        <v>150.42553191489361</v>
      </c>
      <c r="L51" s="31">
        <f>AVERAGE(L2:L49)</f>
        <v>160.42553191489361</v>
      </c>
      <c r="M51" s="31">
        <f t="shared" si="5"/>
        <v>194.74468085106383</v>
      </c>
      <c r="N51" s="31">
        <f t="shared" si="5"/>
        <v>130.89361702127658</v>
      </c>
      <c r="O51" s="31">
        <f t="shared" si="5"/>
        <v>168.12765957446808</v>
      </c>
      <c r="P51" s="31">
        <f t="shared" si="5"/>
        <v>150.15217391304347</v>
      </c>
      <c r="Q51" s="31">
        <f t="shared" si="5"/>
        <v>146.95744680851064</v>
      </c>
      <c r="R51" s="31">
        <f t="shared" si="5"/>
        <v>160.93478260869566</v>
      </c>
      <c r="S51" s="31">
        <f t="shared" si="5"/>
        <v>130.53191489361703</v>
      </c>
      <c r="T51" s="31">
        <f t="shared" si="5"/>
        <v>135.63829787234042</v>
      </c>
      <c r="U51" s="31">
        <f t="shared" si="5"/>
        <v>194.91489361702128</v>
      </c>
      <c r="V51" s="31">
        <f t="shared" si="5"/>
        <v>196.43478260869566</v>
      </c>
      <c r="W51" s="31">
        <f t="shared" si="5"/>
        <v>195.95744680851064</v>
      </c>
      <c r="X51" s="31">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workbookViewId="0">
      <selection activeCell="A9" sqref="A9"/>
    </sheetView>
  </sheetViews>
  <sheetFormatPr baseColWidth="10" defaultRowHeight="15" x14ac:dyDescent="0.25"/>
  <cols>
    <col min="1" max="1" width="22.140625" bestFit="1" customWidth="1"/>
  </cols>
  <sheetData>
    <row r="1" spans="1:23" ht="18.75" x14ac:dyDescent="0.3">
      <c r="C1" s="36" t="s">
        <v>96</v>
      </c>
      <c r="D1" s="36"/>
      <c r="E1" s="36"/>
      <c r="F1" s="36"/>
      <c r="G1" s="36"/>
      <c r="H1" s="36"/>
      <c r="I1" s="36"/>
      <c r="J1" s="36"/>
      <c r="K1" s="36"/>
      <c r="L1" s="36"/>
      <c r="M1" s="36"/>
      <c r="N1" s="36"/>
      <c r="O1" s="36"/>
    </row>
    <row r="3" spans="1:23" x14ac:dyDescent="0.25">
      <c r="A3" s="29"/>
      <c r="B3" s="29" t="s">
        <v>41</v>
      </c>
      <c r="C3" s="29" t="s">
        <v>42</v>
      </c>
      <c r="D3" s="29" t="s">
        <v>43</v>
      </c>
      <c r="E3" s="29" t="s">
        <v>44</v>
      </c>
      <c r="F3" s="29" t="s">
        <v>45</v>
      </c>
      <c r="G3" s="29" t="s">
        <v>46</v>
      </c>
      <c r="H3" s="29" t="s">
        <v>47</v>
      </c>
      <c r="I3" s="29" t="s">
        <v>48</v>
      </c>
      <c r="J3" s="29" t="s">
        <v>49</v>
      </c>
      <c r="K3" s="29" t="s">
        <v>50</v>
      </c>
      <c r="L3" s="29" t="s">
        <v>51</v>
      </c>
      <c r="M3" s="29" t="s">
        <v>52</v>
      </c>
      <c r="N3" s="29" t="s">
        <v>53</v>
      </c>
      <c r="O3" s="29" t="s">
        <v>54</v>
      </c>
      <c r="P3" s="29" t="s">
        <v>55</v>
      </c>
      <c r="Q3" s="29" t="s">
        <v>56</v>
      </c>
      <c r="R3" s="29" t="s">
        <v>57</v>
      </c>
      <c r="S3" s="29" t="s">
        <v>58</v>
      </c>
      <c r="T3" s="29" t="s">
        <v>59</v>
      </c>
      <c r="U3" s="29" t="s">
        <v>60</v>
      </c>
      <c r="V3" s="29" t="s">
        <v>61</v>
      </c>
      <c r="W3" s="29" t="s">
        <v>62</v>
      </c>
    </row>
    <row r="4" spans="1:23" x14ac:dyDescent="0.25">
      <c r="A4" s="29" t="s">
        <v>90</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9" t="s">
        <v>91</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9" t="s">
        <v>92</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9" t="s">
        <v>93</v>
      </c>
      <c r="B7" s="28">
        <f>_xlfn.STDEV.S('cantidad inicial pollos'!C2:C49)</f>
        <v>3337.8513813383661</v>
      </c>
      <c r="C7" s="28">
        <f>_xlfn.STDEV.S('cantidad inicial pollos'!D2:D49)</f>
        <v>3563.7076642398174</v>
      </c>
      <c r="D7" s="28">
        <f>_xlfn.STDEV.S('cantidad inicial pollos'!E2:E49)</f>
        <v>3502.3912260054558</v>
      </c>
      <c r="E7" s="28">
        <f>_xlfn.STDEV.S('cantidad inicial pollos'!F2:F49)</f>
        <v>3428.4207894687952</v>
      </c>
      <c r="F7" s="28">
        <f>_xlfn.STDEV.S('cantidad inicial pollos'!G2:G49)</f>
        <v>3571.0626657623825</v>
      </c>
      <c r="G7" s="28">
        <f>_xlfn.STDEV.S('cantidad inicial pollos'!H2:H49)</f>
        <v>3181.2350413645636</v>
      </c>
      <c r="H7" s="28">
        <f>_xlfn.STDEV.S('cantidad inicial pollos'!I2:I49)</f>
        <v>3488.6414032657053</v>
      </c>
      <c r="I7" s="28">
        <f>_xlfn.STDEV.S('cantidad inicial pollos'!J2:J49)</f>
        <v>3341.0845900940985</v>
      </c>
      <c r="J7" s="28">
        <f>_xlfn.STDEV.S('cantidad inicial pollos'!K2:K49)</f>
        <v>3403.2488212464646</v>
      </c>
      <c r="K7" s="28">
        <f>_xlfn.STDEV.S('cantidad inicial pollos'!L2:L49)</f>
        <v>3464.9443330690533</v>
      </c>
      <c r="L7" s="28">
        <f>_xlfn.STDEV.S('cantidad inicial pollos'!M2:M49)</f>
        <v>3442.937567998044</v>
      </c>
      <c r="M7" s="28">
        <f>_xlfn.STDEV.S('cantidad inicial pollos'!N2:N49)</f>
        <v>3438.1308019992312</v>
      </c>
      <c r="N7" s="28">
        <f>_xlfn.STDEV.S('cantidad inicial pollos'!O2:O49)</f>
        <v>3448.7253455136374</v>
      </c>
      <c r="O7" s="28">
        <f>_xlfn.STDEV.S('cantidad inicial pollos'!P2:P49)</f>
        <v>3612.6359688568486</v>
      </c>
      <c r="P7" s="28">
        <f>_xlfn.STDEV.S('cantidad inicial pollos'!Q2:Q49)</f>
        <v>3415.8432258478679</v>
      </c>
      <c r="Q7" s="28">
        <f>_xlfn.STDEV.S('cantidad inicial pollos'!R2:R49)</f>
        <v>4202.6988083745719</v>
      </c>
      <c r="R7" s="28">
        <f>_xlfn.STDEV.S('cantidad inicial pollos'!S2:S49)</f>
        <v>4039.93744284372</v>
      </c>
      <c r="S7" s="28">
        <f>_xlfn.STDEV.S('cantidad inicial pollos'!T2:T49)</f>
        <v>3990.3585157453354</v>
      </c>
      <c r="T7" s="28">
        <f>_xlfn.STDEV.S('cantidad inicial pollos'!U2:U49)</f>
        <v>4035.1747610793059</v>
      </c>
      <c r="U7" s="28">
        <f>_xlfn.STDEV.S('cantidad inicial pollos'!V2:V49)</f>
        <v>4127.6177780578382</v>
      </c>
      <c r="V7" s="28">
        <f>_xlfn.STDEV.S('cantidad inicial pollos'!W2:W49)</f>
        <v>3920.5487033143881</v>
      </c>
      <c r="W7" s="28">
        <f>_xlfn.STDEV.S('cantidad inicial pollos'!X2:X49)</f>
        <v>4375.5538614077577</v>
      </c>
    </row>
    <row r="8" spans="1:23" x14ac:dyDescent="0.25">
      <c r="A8" s="29" t="s">
        <v>94</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9" t="s">
        <v>95</v>
      </c>
      <c r="B9" s="28">
        <f>COUNT('cantidad inicial pollos'!C2:C49)</f>
        <v>41</v>
      </c>
      <c r="C9" s="28">
        <f>COUNT('cantidad inicial pollos'!D2:D49)</f>
        <v>45</v>
      </c>
      <c r="D9" s="28">
        <f>COUNT('cantidad inicial pollos'!E2:E49)</f>
        <v>45</v>
      </c>
      <c r="E9" s="28">
        <f>COUNT('cantidad inicial pollos'!F2:F49)</f>
        <v>46</v>
      </c>
      <c r="F9" s="28">
        <f>COUNT('cantidad inicial pollos'!G2:G49)</f>
        <v>46</v>
      </c>
      <c r="G9" s="28">
        <f>COUNT('cantidad inicial pollos'!H2:H49)</f>
        <v>46</v>
      </c>
      <c r="H9" s="28">
        <f>COUNT('cantidad inicial pollos'!I2:I49)</f>
        <v>46</v>
      </c>
      <c r="I9" s="28">
        <f>COUNT('cantidad inicial pollos'!J2:J49)</f>
        <v>46</v>
      </c>
      <c r="J9" s="28">
        <f>COUNT('cantidad inicial pollos'!K2:K49)</f>
        <v>47</v>
      </c>
      <c r="K9" s="28">
        <f>COUNT('cantidad inicial pollos'!L2:L49)</f>
        <v>47</v>
      </c>
      <c r="L9" s="28">
        <f>COUNT('cantidad inicial pollos'!M2:M49)</f>
        <v>47</v>
      </c>
      <c r="M9" s="28">
        <f>COUNT('cantidad inicial pollos'!N2:N49)</f>
        <v>47</v>
      </c>
      <c r="N9" s="28">
        <f>COUNT('cantidad inicial pollos'!O2:O49)</f>
        <v>47</v>
      </c>
      <c r="O9" s="28">
        <f>COUNT('cantidad inicial pollos'!P2:P49)</f>
        <v>46</v>
      </c>
      <c r="P9" s="28">
        <f>COUNT('cantidad inicial pollos'!Q2:Q49)</f>
        <v>47</v>
      </c>
      <c r="Q9" s="28">
        <f>COUNT('cantidad inicial pollos'!R2:R49)</f>
        <v>46</v>
      </c>
      <c r="R9" s="28">
        <f>COUNT('cantidad inicial pollos'!S2:S49)</f>
        <v>47</v>
      </c>
      <c r="S9" s="28">
        <f>COUNT('cantidad inicial pollos'!T2:T49)</f>
        <v>47</v>
      </c>
      <c r="T9" s="28">
        <f>COUNT('cantidad inicial pollos'!U2:U49)</f>
        <v>47</v>
      </c>
      <c r="U9" s="28">
        <f>COUNT('cantidad inicial pollos'!V2:V49)</f>
        <v>46</v>
      </c>
      <c r="V9" s="28">
        <f>COUNT('cantidad inicial pollos'!W2:W49)</f>
        <v>47</v>
      </c>
      <c r="W9" s="28">
        <f>COUNT('cantidad inicial pollos'!X2:X49)</f>
        <v>44</v>
      </c>
    </row>
    <row r="10" spans="1:23" x14ac:dyDescent="0.25">
      <c r="A10" s="28"/>
      <c r="B10" s="28"/>
      <c r="C10" s="28"/>
      <c r="D10" s="28"/>
      <c r="E10" s="28"/>
      <c r="F10" s="28"/>
      <c r="G10" s="28"/>
      <c r="H10" s="28"/>
      <c r="I10" s="28"/>
      <c r="J10" s="28"/>
      <c r="K10" s="28"/>
      <c r="L10" s="28"/>
      <c r="M10" s="28"/>
      <c r="N10" s="28"/>
      <c r="O10" s="28"/>
      <c r="P10" s="28"/>
      <c r="Q10" s="28"/>
      <c r="R10" s="28"/>
      <c r="S10" s="28"/>
      <c r="T10" s="28"/>
      <c r="U10" s="28"/>
      <c r="V10" s="28"/>
      <c r="W10" s="28"/>
    </row>
    <row r="12" spans="1:23" ht="18.75" x14ac:dyDescent="0.3">
      <c r="C12" s="36" t="s">
        <v>97</v>
      </c>
      <c r="D12" s="36"/>
      <c r="E12" s="36"/>
      <c r="F12" s="36"/>
      <c r="G12" s="36"/>
      <c r="H12" s="36"/>
      <c r="I12" s="36"/>
      <c r="J12" s="36"/>
      <c r="K12" s="36"/>
      <c r="L12" s="36"/>
      <c r="M12" s="36"/>
      <c r="N12" s="36"/>
      <c r="O12" s="36"/>
    </row>
    <row r="14" spans="1:23" x14ac:dyDescent="0.25">
      <c r="A14" s="29"/>
      <c r="B14" s="29" t="s">
        <v>41</v>
      </c>
      <c r="C14" s="29" t="s">
        <v>42</v>
      </c>
      <c r="D14" s="29" t="s">
        <v>43</v>
      </c>
      <c r="E14" s="29" t="s">
        <v>44</v>
      </c>
      <c r="F14" s="29" t="s">
        <v>45</v>
      </c>
      <c r="G14" s="29" t="s">
        <v>46</v>
      </c>
      <c r="H14" s="29" t="s">
        <v>47</v>
      </c>
      <c r="I14" s="29" t="s">
        <v>48</v>
      </c>
      <c r="J14" s="29" t="s">
        <v>49</v>
      </c>
      <c r="K14" s="29" t="s">
        <v>50</v>
      </c>
      <c r="L14" s="29" t="s">
        <v>51</v>
      </c>
      <c r="M14" s="29" t="s">
        <v>52</v>
      </c>
      <c r="N14" s="29" t="s">
        <v>53</v>
      </c>
      <c r="O14" s="29" t="s">
        <v>54</v>
      </c>
      <c r="P14" s="29" t="s">
        <v>55</v>
      </c>
      <c r="Q14" s="29" t="s">
        <v>56</v>
      </c>
      <c r="R14" s="29" t="s">
        <v>57</v>
      </c>
      <c r="S14" s="29" t="s">
        <v>58</v>
      </c>
      <c r="T14" s="29" t="s">
        <v>59</v>
      </c>
      <c r="U14" s="29" t="s">
        <v>60</v>
      </c>
      <c r="V14" s="29" t="s">
        <v>61</v>
      </c>
      <c r="W14" s="29" t="s">
        <v>62</v>
      </c>
    </row>
    <row r="15" spans="1:23" x14ac:dyDescent="0.25">
      <c r="A15" s="29" t="s">
        <v>90</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9" t="s">
        <v>91</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9" t="s">
        <v>92</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9" t="s">
        <v>93</v>
      </c>
      <c r="B18" s="28">
        <f>_xlfn.STDEV.S('cantidad pollos muertos'!C2:C49)</f>
        <v>245.59927951352174</v>
      </c>
      <c r="C18" s="28">
        <f>_xlfn.STDEV.S('cantidad pollos muertos'!D2:D49)</f>
        <v>607.13311488661134</v>
      </c>
      <c r="D18" s="28">
        <f>_xlfn.STDEV.S('cantidad pollos muertos'!E2:E49)</f>
        <v>992.22796948803227</v>
      </c>
      <c r="E18" s="28">
        <f>_xlfn.STDEV.S('cantidad pollos muertos'!F2:F49)</f>
        <v>364.42697259874706</v>
      </c>
      <c r="F18" s="28">
        <f>_xlfn.STDEV.S('cantidad pollos muertos'!G2:G49)</f>
        <v>271.1048961828235</v>
      </c>
      <c r="G18" s="28">
        <f>_xlfn.STDEV.S('cantidad pollos muertos'!H2:H49)</f>
        <v>138.1273112251165</v>
      </c>
      <c r="H18" s="28">
        <f>_xlfn.STDEV.S('cantidad pollos muertos'!I2:I49)</f>
        <v>182.75679702791737</v>
      </c>
      <c r="I18" s="28">
        <f>_xlfn.STDEV.S('cantidad pollos muertos'!J2:J49)</f>
        <v>140.04087912494322</v>
      </c>
      <c r="J18" s="33">
        <f>_xlfn.STDEV.S('cantidad pollos muertos'!K2:K49)</f>
        <v>211.09587196351569</v>
      </c>
      <c r="K18" s="33">
        <f>_xlfn.STDEV.S('cantidad pollos muertos'!L2:L49)</f>
        <v>171.00314574793407</v>
      </c>
      <c r="L18" s="28">
        <f>_xlfn.STDEV.S('cantidad pollos muertos'!M2:M49)</f>
        <v>324.11984284433964</v>
      </c>
      <c r="M18" s="28">
        <f>_xlfn.STDEV.S('cantidad pollos muertos'!N2:N49)</f>
        <v>128.61439402211647</v>
      </c>
      <c r="N18" s="28">
        <f>_xlfn.STDEV.S('cantidad pollos muertos'!O2:O49)</f>
        <v>194.84571566746996</v>
      </c>
      <c r="O18" s="28">
        <f>_xlfn.STDEV.S('cantidad pollos muertos'!P2:P49)</f>
        <v>167.45386991862756</v>
      </c>
      <c r="P18" s="28">
        <f>_xlfn.STDEV.S('cantidad pollos muertos'!Q2:Q49)</f>
        <v>127.43710425604306</v>
      </c>
      <c r="Q18" s="28">
        <f>_xlfn.STDEV.S('cantidad pollos muertos'!R2:R49)</f>
        <v>187.64060235507111</v>
      </c>
      <c r="R18" s="28">
        <f>_xlfn.STDEV.S('cantidad pollos muertos'!S2:S49)</f>
        <v>154.07026221314541</v>
      </c>
      <c r="S18" s="28">
        <f>_xlfn.STDEV.S('cantidad pollos muertos'!T2:T49)</f>
        <v>135.29587954969926</v>
      </c>
      <c r="T18" s="28">
        <f>_xlfn.STDEV.S('cantidad pollos muertos'!U2:U49)</f>
        <v>189.92181798643105</v>
      </c>
      <c r="U18" s="28">
        <f>_xlfn.STDEV.S('cantidad pollos muertos'!V2:V49)</f>
        <v>242.38973687238246</v>
      </c>
      <c r="V18" s="28">
        <f>_xlfn.STDEV.S('cantidad pollos muertos'!W2:W49)</f>
        <v>210.47647368755537</v>
      </c>
      <c r="W18" s="28">
        <f>_xlfn.STDEV.S('cantidad pollos muertos'!X2:X49)</f>
        <v>285.76982839392963</v>
      </c>
    </row>
    <row r="19" spans="1:23" x14ac:dyDescent="0.25">
      <c r="A19" s="29" t="s">
        <v>94</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9" t="s">
        <v>95</v>
      </c>
      <c r="B20" s="28">
        <f>COUNT('cantidad pollos muertos'!C2:C49)</f>
        <v>41</v>
      </c>
      <c r="C20" s="28">
        <f>COUNT('cantidad pollos muertos'!D2:D49)</f>
        <v>45</v>
      </c>
      <c r="D20" s="28">
        <f>COUNT('cantidad pollos muertos'!E2:E49)</f>
        <v>45</v>
      </c>
      <c r="E20" s="28">
        <f>COUNT('cantidad pollos muertos'!F2:F49)</f>
        <v>46</v>
      </c>
      <c r="F20" s="28">
        <f>COUNT('cantidad pollos muertos'!G2:G49)</f>
        <v>46</v>
      </c>
      <c r="G20" s="28">
        <f>COUNT('cantidad pollos muertos'!H2:H49)</f>
        <v>46</v>
      </c>
      <c r="H20" s="28">
        <f>COUNT('cantidad pollos muertos'!I2:I49)</f>
        <v>46</v>
      </c>
      <c r="I20" s="28">
        <f>COUNT('cantidad pollos muertos'!J2:J49)</f>
        <v>46</v>
      </c>
      <c r="J20" s="33">
        <f>COUNT('cantidad pollos muertos'!K2:K49)</f>
        <v>47</v>
      </c>
      <c r="K20" s="33">
        <f>COUNT('cantidad pollos muertos'!L2:L49)</f>
        <v>47</v>
      </c>
      <c r="L20" s="28">
        <f>COUNT('cantidad pollos muertos'!M2:M49)</f>
        <v>47</v>
      </c>
      <c r="M20" s="28">
        <f>COUNT('cantidad pollos muertos'!N2:N49)</f>
        <v>47</v>
      </c>
      <c r="N20" s="28">
        <f>COUNT('cantidad pollos muertos'!O2:O49)</f>
        <v>47</v>
      </c>
      <c r="O20" s="28">
        <f>COUNT('cantidad pollos muertos'!P2:P49)</f>
        <v>46</v>
      </c>
      <c r="P20" s="28">
        <f>COUNT('cantidad pollos muertos'!Q2:Q49)</f>
        <v>47</v>
      </c>
      <c r="Q20" s="28">
        <f>COUNT('cantidad pollos muertos'!R2:R49)</f>
        <v>46</v>
      </c>
      <c r="R20" s="28">
        <f>COUNT('cantidad pollos muertos'!S2:S49)</f>
        <v>47</v>
      </c>
      <c r="S20" s="28">
        <f>COUNT('cantidad pollos muertos'!T2:T49)</f>
        <v>47</v>
      </c>
      <c r="T20" s="28">
        <f>COUNT('cantidad pollos muertos'!U2:U49)</f>
        <v>47</v>
      </c>
      <c r="U20" s="28">
        <f>COUNT('cantidad pollos muertos'!V2:V49)</f>
        <v>46</v>
      </c>
      <c r="V20" s="28">
        <f>COUNT('cantidad pollos muertos'!W2:W49)</f>
        <v>47</v>
      </c>
      <c r="W20" s="28">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showGridLines="0" showRowColHeaders="0" tabSelected="1" topLeftCell="M1" zoomScaleNormal="100" workbookViewId="0">
      <pane ySplit="1" topLeftCell="A60" activePane="bottomLeft" state="frozen"/>
      <selection pane="bottomLeft" activeCell="Z97" sqref="Z97"/>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83</v>
      </c>
      <c r="Z1" s="3" t="s">
        <v>84</v>
      </c>
      <c r="AA1" s="3" t="s">
        <v>82</v>
      </c>
      <c r="AB1" s="21" t="s">
        <v>85</v>
      </c>
      <c r="AC1" s="22" t="s">
        <v>86</v>
      </c>
      <c r="AD1" s="27" t="s">
        <v>87</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3">
        <f>IFERROR('cantidad pollos muertos'!K2/'cantidad inicial pollos'!K2,"")</f>
        <v>2.2222222222222223E-2</v>
      </c>
      <c r="L2" s="33">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4">
        <f t="shared" ref="Y2:Y49" si="0">COUNTIF(C2:X2,"&gt;0,05")</f>
        <v>5</v>
      </c>
      <c r="Z2" s="34">
        <f t="shared" ref="Z2:Z49" si="1">COUNT(C2:X2)</f>
        <v>22</v>
      </c>
      <c r="AA2" s="34">
        <f>IFERROR(1-_xlfn.BINOM.DIST(Z2/2,Z2,AD2,TRUE),"")</f>
        <v>2.8709869463909854E-3</v>
      </c>
      <c r="AB2" s="27">
        <f>AVERAGE(C2:X2)</f>
        <v>4.4967321343301107E-2</v>
      </c>
      <c r="AC2" s="27">
        <f>Y2/Z2</f>
        <v>0.22727272727272727</v>
      </c>
      <c r="AD2" s="27">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3">
        <f>IFERROR('cantidad pollos muertos'!K3/'cantidad inicial pollos'!K3,"")</f>
        <v>5.0005447216472383E-2</v>
      </c>
      <c r="L3" s="33">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34">
        <f t="shared" si="0"/>
        <v>7</v>
      </c>
      <c r="Z3" s="34">
        <f t="shared" si="1"/>
        <v>21</v>
      </c>
      <c r="AA3" s="34">
        <f t="shared" ref="AA3:AA49" si="2">IFERROR(1-_xlfn.BINOM.DIST(Z3/2,Z3,AD3,TRUE),"")</f>
        <v>7.4093854293142192E-2</v>
      </c>
      <c r="AB3" s="27">
        <f t="shared" ref="AB3:AB48" si="3">AVERAGE(C3:X3)</f>
        <v>7.0815844562226643E-2</v>
      </c>
      <c r="AC3" s="27">
        <f t="shared" ref="AC3:AC49" si="4">Y3/Z3</f>
        <v>0.33333333333333331</v>
      </c>
      <c r="AD3" s="27">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33" t="str">
        <f>IFERROR('cantidad pollos muertos'!K4/'cantidad inicial pollos'!K4,"")</f>
        <v/>
      </c>
      <c r="L4" s="33"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4">
        <f t="shared" si="0"/>
        <v>3</v>
      </c>
      <c r="Z4" s="34">
        <f t="shared" si="1"/>
        <v>12</v>
      </c>
      <c r="AA4" s="34">
        <f t="shared" si="2"/>
        <v>2.9758545575894191E-2</v>
      </c>
      <c r="AB4" s="27">
        <f t="shared" si="3"/>
        <v>4.4408244163146121E-2</v>
      </c>
      <c r="AC4" s="27">
        <f t="shared" si="4"/>
        <v>0.25</v>
      </c>
      <c r="AD4" s="27">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3">
        <f>IFERROR('cantidad pollos muertos'!K5/'cantidad inicial pollos'!K5,"")</f>
        <v>4.4117647058823532E-2</v>
      </c>
      <c r="L5" s="33">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4">
        <f t="shared" si="0"/>
        <v>9</v>
      </c>
      <c r="Z5" s="34">
        <f t="shared" si="1"/>
        <v>22</v>
      </c>
      <c r="AA5" s="34">
        <f t="shared" si="2"/>
        <v>0.15648750319561799</v>
      </c>
      <c r="AB5" s="27">
        <f t="shared" si="3"/>
        <v>4.5181647983289532E-2</v>
      </c>
      <c r="AC5" s="27">
        <f t="shared" si="4"/>
        <v>0.40909090909090912</v>
      </c>
      <c r="AD5" s="27">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3">
        <f>IFERROR('cantidad pollos muertos'!K6/'cantidad inicial pollos'!K6,"")</f>
        <v>1.365546218487395E-2</v>
      </c>
      <c r="L6" s="33">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4">
        <f t="shared" si="0"/>
        <v>3</v>
      </c>
      <c r="Z6" s="34">
        <f t="shared" si="1"/>
        <v>22</v>
      </c>
      <c r="AA6" s="34">
        <f t="shared" si="2"/>
        <v>5.6418602425445386E-5</v>
      </c>
      <c r="AB6" s="27">
        <f t="shared" si="3"/>
        <v>3.0529711127065338E-2</v>
      </c>
      <c r="AC6" s="27">
        <f t="shared" si="4"/>
        <v>0.13636363636363635</v>
      </c>
      <c r="AD6" s="27">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3">
        <f>IFERROR('cantidad pollos muertos'!K7/'cantidad inicial pollos'!K7,"")</f>
        <v>9.3137254901960786E-2</v>
      </c>
      <c r="L7" s="33">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4">
        <f t="shared" si="0"/>
        <v>9</v>
      </c>
      <c r="Z7" s="34">
        <f t="shared" si="1"/>
        <v>22</v>
      </c>
      <c r="AA7" s="34">
        <f t="shared" si="2"/>
        <v>0.15648750319561799</v>
      </c>
      <c r="AB7" s="27">
        <f t="shared" si="3"/>
        <v>5.6175847290834358E-2</v>
      </c>
      <c r="AC7" s="27">
        <f t="shared" si="4"/>
        <v>0.40909090909090912</v>
      </c>
      <c r="AD7" s="27">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3">
        <f>IFERROR('cantidad pollos muertos'!K8/'cantidad inicial pollos'!K8,"")</f>
        <v>1.444043321299639E-2</v>
      </c>
      <c r="L8" s="33">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4">
        <f t="shared" si="0"/>
        <v>2</v>
      </c>
      <c r="Z8" s="34">
        <f t="shared" si="1"/>
        <v>22</v>
      </c>
      <c r="AA8" s="34">
        <f t="shared" si="2"/>
        <v>2.7745720303506971E-6</v>
      </c>
      <c r="AB8" s="27">
        <f t="shared" si="3"/>
        <v>4.7648237536201316E-2</v>
      </c>
      <c r="AC8" s="27">
        <f t="shared" si="4"/>
        <v>9.0909090909090912E-2</v>
      </c>
      <c r="AD8" s="27">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3">
        <f>IFERROR('cantidad pollos muertos'!K9/'cantidad inicial pollos'!K9,"")</f>
        <v>3.6440084092501754E-2</v>
      </c>
      <c r="L9" s="33">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4">
        <f t="shared" si="0"/>
        <v>3</v>
      </c>
      <c r="Z9" s="34">
        <f t="shared" si="1"/>
        <v>22</v>
      </c>
      <c r="AA9" s="34">
        <f t="shared" si="2"/>
        <v>5.6418602425445386E-5</v>
      </c>
      <c r="AB9" s="27">
        <f t="shared" si="3"/>
        <v>3.1072580702547467E-2</v>
      </c>
      <c r="AC9" s="27">
        <f t="shared" si="4"/>
        <v>0.13636363636363635</v>
      </c>
      <c r="AD9" s="27">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3">
        <f>IFERROR('cantidad pollos muertos'!K10/'cantidad inicial pollos'!K10,"")</f>
        <v>3.711484593837535E-2</v>
      </c>
      <c r="L10" s="33">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4">
        <f t="shared" si="0"/>
        <v>5</v>
      </c>
      <c r="Z10" s="34">
        <f t="shared" si="1"/>
        <v>22</v>
      </c>
      <c r="AA10" s="34">
        <f t="shared" si="2"/>
        <v>2.8709869463909854E-3</v>
      </c>
      <c r="AB10" s="27">
        <f t="shared" si="3"/>
        <v>4.1467980702570177E-2</v>
      </c>
      <c r="AC10" s="27">
        <f t="shared" si="4"/>
        <v>0.22727272727272727</v>
      </c>
      <c r="AD10" s="27">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3">
        <f>IFERROR('cantidad pollos muertos'!K11/'cantidad inicial pollos'!K11,"")</f>
        <v>5.0938337801608578E-2</v>
      </c>
      <c r="L11" s="33">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34">
        <f t="shared" si="0"/>
        <v>6</v>
      </c>
      <c r="Z11" s="34">
        <f t="shared" si="1"/>
        <v>13</v>
      </c>
      <c r="AA11" s="34">
        <f t="shared" si="2"/>
        <v>0.40310924899344946</v>
      </c>
      <c r="AB11" s="27">
        <f t="shared" si="3"/>
        <v>5.1689553374943784E-2</v>
      </c>
      <c r="AC11" s="27">
        <f t="shared" si="4"/>
        <v>0.46153846153846156</v>
      </c>
      <c r="AD11" s="27">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33">
        <f>IFERROR('cantidad pollos muertos'!K12/'cantidad inicial pollos'!K12,"")</f>
        <v>2.2457067371202115E-2</v>
      </c>
      <c r="L12" s="33">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34">
        <f t="shared" si="0"/>
        <v>1</v>
      </c>
      <c r="Z12" s="34">
        <f t="shared" si="1"/>
        <v>13</v>
      </c>
      <c r="AA12" s="34">
        <f t="shared" si="2"/>
        <v>6.1332820135762134E-4</v>
      </c>
      <c r="AB12" s="27">
        <f t="shared" si="3"/>
        <v>3.3554645927001178E-2</v>
      </c>
      <c r="AC12" s="27">
        <f t="shared" si="4"/>
        <v>7.6923076923076927E-2</v>
      </c>
      <c r="AD12" s="27">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3">
        <f>IFERROR('cantidad pollos muertos'!K13/'cantidad inicial pollos'!K13,"")</f>
        <v>2.3591087811271297E-2</v>
      </c>
      <c r="L13" s="33">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4">
        <f t="shared" si="0"/>
        <v>5</v>
      </c>
      <c r="Z13" s="34">
        <f t="shared" si="1"/>
        <v>21</v>
      </c>
      <c r="AA13" s="34">
        <f t="shared" si="2"/>
        <v>9.0403163632502004E-3</v>
      </c>
      <c r="AB13" s="27">
        <f t="shared" si="3"/>
        <v>5.5957054651080626E-2</v>
      </c>
      <c r="AC13" s="27">
        <f t="shared" si="4"/>
        <v>0.23809523809523808</v>
      </c>
      <c r="AD13" s="27">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3">
        <f>IFERROR('cantidad pollos muertos'!K14/'cantidad inicial pollos'!K14,"")</f>
        <v>3.4858387799564274E-2</v>
      </c>
      <c r="L14" s="33">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4">
        <f t="shared" si="0"/>
        <v>7</v>
      </c>
      <c r="Z14" s="34">
        <f t="shared" si="1"/>
        <v>22</v>
      </c>
      <c r="AA14" s="34">
        <f t="shared" si="2"/>
        <v>3.270391624079072E-2</v>
      </c>
      <c r="AB14" s="27">
        <f t="shared" si="3"/>
        <v>5.4430238726239137E-2</v>
      </c>
      <c r="AC14" s="27">
        <f t="shared" si="4"/>
        <v>0.31818181818181818</v>
      </c>
      <c r="AD14" s="27">
        <f t="shared" si="5"/>
        <v>0.33333333333333331</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3">
        <f>IFERROR('cantidad pollos muertos'!K15/'cantidad inicial pollos'!K15,"")</f>
        <v>7.0135746606334842E-2</v>
      </c>
      <c r="L15" s="33">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4">
        <f t="shared" si="0"/>
        <v>2</v>
      </c>
      <c r="Z15" s="34">
        <f t="shared" si="1"/>
        <v>21</v>
      </c>
      <c r="AA15" s="34">
        <f t="shared" si="2"/>
        <v>1.8465673012113548E-5</v>
      </c>
      <c r="AB15" s="27">
        <f t="shared" si="3"/>
        <v>3.2064424007198222E-2</v>
      </c>
      <c r="AC15" s="27">
        <f t="shared" si="4"/>
        <v>9.5238095238095233E-2</v>
      </c>
      <c r="AD15" s="27">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3">
        <f>IFERROR('cantidad pollos muertos'!K16/'cantidad inicial pollos'!K16,"")</f>
        <v>4.840134251898958E-2</v>
      </c>
      <c r="L16" s="33">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4">
        <f t="shared" si="0"/>
        <v>2</v>
      </c>
      <c r="Z16" s="34">
        <f t="shared" si="1"/>
        <v>22</v>
      </c>
      <c r="AA16" s="34">
        <f t="shared" si="2"/>
        <v>2.7745720303506971E-6</v>
      </c>
      <c r="AB16" s="27">
        <f t="shared" si="3"/>
        <v>3.6980043167981584E-2</v>
      </c>
      <c r="AC16" s="27">
        <f t="shared" si="4"/>
        <v>9.0909090909090912E-2</v>
      </c>
      <c r="AD16" s="27">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3">
        <f>IFERROR('cantidad pollos muertos'!K17/'cantidad inicial pollos'!K17,"")</f>
        <v>2.760372565622354E-2</v>
      </c>
      <c r="L17" s="33">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4">
        <f t="shared" si="0"/>
        <v>6</v>
      </c>
      <c r="Z17" s="34">
        <f t="shared" si="1"/>
        <v>21</v>
      </c>
      <c r="AA17" s="34">
        <f t="shared" si="2"/>
        <v>2.9322235528334017E-2</v>
      </c>
      <c r="AB17" s="27">
        <f t="shared" si="3"/>
        <v>4.204366732128785E-2</v>
      </c>
      <c r="AC17" s="27">
        <f t="shared" si="4"/>
        <v>0.2857142857142857</v>
      </c>
      <c r="AD17" s="27">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3">
        <f>IFERROR('cantidad pollos muertos'!K18/'cantidad inicial pollos'!K18,"")</f>
        <v>2.3109243697478993E-2</v>
      </c>
      <c r="L18" s="33">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4">
        <f t="shared" si="0"/>
        <v>5</v>
      </c>
      <c r="Z18" s="34">
        <f t="shared" si="1"/>
        <v>21</v>
      </c>
      <c r="AA18" s="34">
        <f t="shared" si="2"/>
        <v>9.0403163632502004E-3</v>
      </c>
      <c r="AB18" s="27">
        <f t="shared" si="3"/>
        <v>5.2177610848991952E-2</v>
      </c>
      <c r="AC18" s="27">
        <f t="shared" si="4"/>
        <v>0.23809523809523808</v>
      </c>
      <c r="AD18" s="27">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3">
        <f>IFERROR('cantidad pollos muertos'!K19/'cantidad inicial pollos'!K19,"")</f>
        <v>5.514705882352941E-2</v>
      </c>
      <c r="L19" s="33">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4">
        <f t="shared" si="0"/>
        <v>8</v>
      </c>
      <c r="Z19" s="34">
        <f t="shared" si="1"/>
        <v>22</v>
      </c>
      <c r="AA19" s="34">
        <f t="shared" si="2"/>
        <v>7.8013382843864942E-2</v>
      </c>
      <c r="AB19" s="27">
        <f t="shared" si="3"/>
        <v>7.6304285098673125E-2</v>
      </c>
      <c r="AC19" s="27">
        <f t="shared" si="4"/>
        <v>0.36363636363636365</v>
      </c>
      <c r="AD19" s="27">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3">
        <f>IFERROR('cantidad pollos muertos'!K20/'cantidad inicial pollos'!K20,"")</f>
        <v>3.4851138353765326E-2</v>
      </c>
      <c r="L20" s="33">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4">
        <f t="shared" si="0"/>
        <v>1</v>
      </c>
      <c r="Z20" s="34">
        <f t="shared" si="1"/>
        <v>21</v>
      </c>
      <c r="AA20" s="34">
        <f t="shared" si="2"/>
        <v>3.3117042852470746E-7</v>
      </c>
      <c r="AB20" s="27">
        <f t="shared" si="3"/>
        <v>2.8199102115650253E-2</v>
      </c>
      <c r="AC20" s="27">
        <f t="shared" si="4"/>
        <v>4.7619047619047616E-2</v>
      </c>
      <c r="AD20" s="27">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3">
        <f>IFERROR('cantidad pollos muertos'!K21/'cantidad inicial pollos'!K21,"")</f>
        <v>1.3646288209606987E-2</v>
      </c>
      <c r="L21" s="33">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34">
        <f t="shared" si="0"/>
        <v>3</v>
      </c>
      <c r="Z21" s="34">
        <f t="shared" si="1"/>
        <v>21</v>
      </c>
      <c r="AA21" s="34">
        <f t="shared" si="2"/>
        <v>2.76765340429308E-4</v>
      </c>
      <c r="AB21" s="27">
        <f t="shared" si="3"/>
        <v>2.94133729145259E-2</v>
      </c>
      <c r="AC21" s="27">
        <f t="shared" si="4"/>
        <v>0.14285714285714285</v>
      </c>
      <c r="AD21" s="27">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3">
        <f>IFERROR('cantidad pollos muertos'!K22/'cantidad inicial pollos'!K22,"")</f>
        <v>2.34593837535014E-2</v>
      </c>
      <c r="L22" s="33">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4">
        <f t="shared" si="0"/>
        <v>4</v>
      </c>
      <c r="Z22" s="34">
        <f t="shared" si="1"/>
        <v>22</v>
      </c>
      <c r="AA22" s="34">
        <f t="shared" si="2"/>
        <v>5.1921632442675225E-4</v>
      </c>
      <c r="AB22" s="27">
        <f t="shared" si="3"/>
        <v>3.2840473730448426E-2</v>
      </c>
      <c r="AC22" s="27">
        <f t="shared" si="4"/>
        <v>0.18181818181818182</v>
      </c>
      <c r="AD22" s="27">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3">
        <f>IFERROR('cantidad pollos muertos'!K23/'cantidad inicial pollos'!K23,"")</f>
        <v>1.8733273862622659E-2</v>
      </c>
      <c r="L23" s="33">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4">
        <f t="shared" si="0"/>
        <v>15</v>
      </c>
      <c r="Z23" s="34">
        <f t="shared" si="1"/>
        <v>22</v>
      </c>
      <c r="AA23" s="34">
        <f t="shared" si="2"/>
        <v>0.92125797178973123</v>
      </c>
      <c r="AB23" s="27">
        <f t="shared" si="3"/>
        <v>5.8664913067401313E-2</v>
      </c>
      <c r="AC23" s="27">
        <f t="shared" si="4"/>
        <v>0.68181818181818177</v>
      </c>
      <c r="AD23" s="27">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3">
        <f>IFERROR('cantidad pollos muertos'!K24/'cantidad inicial pollos'!K24,"")</f>
        <v>2.5072674418604651E-2</v>
      </c>
      <c r="L24" s="33">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4">
        <f t="shared" si="0"/>
        <v>4</v>
      </c>
      <c r="Z24" s="34">
        <f t="shared" si="1"/>
        <v>22</v>
      </c>
      <c r="AA24" s="34">
        <f t="shared" si="2"/>
        <v>5.1921632442675225E-4</v>
      </c>
      <c r="AB24" s="27">
        <f t="shared" si="3"/>
        <v>3.5624766305611504E-2</v>
      </c>
      <c r="AC24" s="27">
        <f t="shared" si="4"/>
        <v>0.18181818181818182</v>
      </c>
      <c r="AD24" s="27">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3">
        <f>IFERROR('cantidad pollos muertos'!K25/'cantidad inicial pollos'!K25,"")</f>
        <v>3.0143453786090429E-2</v>
      </c>
      <c r="L25" s="33">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4">
        <f t="shared" si="0"/>
        <v>4</v>
      </c>
      <c r="Z25" s="34">
        <f t="shared" si="1"/>
        <v>22</v>
      </c>
      <c r="AA25" s="34">
        <f t="shared" si="2"/>
        <v>5.1921632442675225E-4</v>
      </c>
      <c r="AB25" s="27">
        <f t="shared" si="3"/>
        <v>4.3291935180196979E-2</v>
      </c>
      <c r="AC25" s="27">
        <f t="shared" si="4"/>
        <v>0.18181818181818182</v>
      </c>
      <c r="AD25" s="27">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3">
        <f>IFERROR('cantidad pollos muertos'!K26/'cantidad inicial pollos'!K26,"")</f>
        <v>7.0028011204481795E-3</v>
      </c>
      <c r="L26" s="33">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4">
        <f t="shared" si="0"/>
        <v>4</v>
      </c>
      <c r="Z26" s="34">
        <f t="shared" si="1"/>
        <v>22</v>
      </c>
      <c r="AA26" s="34">
        <f t="shared" si="2"/>
        <v>5.1921632442675225E-4</v>
      </c>
      <c r="AB26" s="27">
        <f t="shared" si="3"/>
        <v>2.802002450578955E-2</v>
      </c>
      <c r="AC26" s="27">
        <f t="shared" si="4"/>
        <v>0.18181818181818182</v>
      </c>
      <c r="AD26" s="27">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3">
        <f>IFERROR('cantidad pollos muertos'!K27/'cantidad inicial pollos'!K27,"")</f>
        <v>3.3467974610502021E-2</v>
      </c>
      <c r="L27" s="33">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4">
        <f t="shared" si="0"/>
        <v>12</v>
      </c>
      <c r="Z27" s="34">
        <f t="shared" si="1"/>
        <v>22</v>
      </c>
      <c r="AA27" s="34">
        <f t="shared" si="2"/>
        <v>0.57278098867055194</v>
      </c>
      <c r="AB27" s="27">
        <f t="shared" si="3"/>
        <v>6.168881424305224E-2</v>
      </c>
      <c r="AC27" s="27">
        <f t="shared" si="4"/>
        <v>0.54545454545454541</v>
      </c>
      <c r="AD27" s="27">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3">
        <f>IFERROR('cantidad pollos muertos'!K28/'cantidad inicial pollos'!K28,"")</f>
        <v>2.0315236427320492E-2</v>
      </c>
      <c r="L28" s="33">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4">
        <f t="shared" si="0"/>
        <v>5</v>
      </c>
      <c r="Z28" s="34">
        <f t="shared" si="1"/>
        <v>22</v>
      </c>
      <c r="AA28" s="34">
        <f t="shared" si="2"/>
        <v>2.8709869463909854E-3</v>
      </c>
      <c r="AB28" s="27">
        <f t="shared" si="3"/>
        <v>5.2849585466450598E-2</v>
      </c>
      <c r="AC28" s="27">
        <f t="shared" si="4"/>
        <v>0.22727272727272727</v>
      </c>
      <c r="AD28" s="27">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3">
        <f>IFERROR('cantidad pollos muertos'!K29/'cantidad inicial pollos'!K29,"")</f>
        <v>2.7149321266968326E-2</v>
      </c>
      <c r="L29" s="33">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4">
        <f t="shared" si="0"/>
        <v>8</v>
      </c>
      <c r="Z29" s="34">
        <f t="shared" si="1"/>
        <v>22</v>
      </c>
      <c r="AA29" s="34">
        <f t="shared" si="2"/>
        <v>7.8013382843864942E-2</v>
      </c>
      <c r="AB29" s="27">
        <f t="shared" si="3"/>
        <v>5.4021885410226275E-2</v>
      </c>
      <c r="AC29" s="27">
        <f t="shared" si="4"/>
        <v>0.36363636363636365</v>
      </c>
      <c r="AD29" s="27">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3">
        <f>IFERROR('cantidad pollos muertos'!K30/'cantidad inicial pollos'!K30,"")</f>
        <v>3.110735418427726E-2</v>
      </c>
      <c r="L30" s="33">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4">
        <f t="shared" si="0"/>
        <v>3</v>
      </c>
      <c r="Z30" s="34">
        <f t="shared" si="1"/>
        <v>22</v>
      </c>
      <c r="AA30" s="34">
        <f t="shared" si="2"/>
        <v>5.6418602425445386E-5</v>
      </c>
      <c r="AB30" s="27">
        <f t="shared" si="3"/>
        <v>3.6180789299549994E-2</v>
      </c>
      <c r="AC30" s="27">
        <f t="shared" si="4"/>
        <v>0.13636363636363635</v>
      </c>
      <c r="AD30" s="27">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3">
        <f>IFERROR('cantidad pollos muertos'!K31/'cantidad inicial pollos'!K31,"")</f>
        <v>2.5163398692810458E-2</v>
      </c>
      <c r="L31" s="33">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4">
        <f t="shared" si="0"/>
        <v>7</v>
      </c>
      <c r="Z31" s="34">
        <f t="shared" si="1"/>
        <v>22</v>
      </c>
      <c r="AA31" s="34">
        <f t="shared" si="2"/>
        <v>3.270391624079072E-2</v>
      </c>
      <c r="AB31" s="27">
        <f t="shared" si="3"/>
        <v>4.2930856290174742E-2</v>
      </c>
      <c r="AC31" s="27">
        <f t="shared" si="4"/>
        <v>0.31818181818181818</v>
      </c>
      <c r="AD31" s="27">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3">
        <f>IFERROR('cantidad pollos muertos'!K32/'cantidad inicial pollos'!K32,"")</f>
        <v>1.4056881333769205E-2</v>
      </c>
      <c r="L32" s="33">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4">
        <f t="shared" si="0"/>
        <v>5</v>
      </c>
      <c r="Z32" s="34">
        <f t="shared" si="1"/>
        <v>22</v>
      </c>
      <c r="AA32" s="34">
        <f t="shared" si="2"/>
        <v>2.8709869463909854E-3</v>
      </c>
      <c r="AB32" s="27">
        <f t="shared" si="3"/>
        <v>4.161647244845413E-2</v>
      </c>
      <c r="AC32" s="27">
        <f t="shared" si="4"/>
        <v>0.22727272727272727</v>
      </c>
      <c r="AD32" s="27">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3">
        <f>IFERROR('cantidad pollos muertos'!K33/'cantidad inicial pollos'!K33,"")</f>
        <v>2.514919011082694E-2</v>
      </c>
      <c r="L33" s="33">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4">
        <f t="shared" si="0"/>
        <v>3</v>
      </c>
      <c r="Z33" s="34">
        <f t="shared" si="1"/>
        <v>22</v>
      </c>
      <c r="AA33" s="34">
        <f t="shared" si="2"/>
        <v>5.6418602425445386E-5</v>
      </c>
      <c r="AB33" s="27">
        <f t="shared" si="3"/>
        <v>3.7356891426316347E-2</v>
      </c>
      <c r="AC33" s="27">
        <f t="shared" si="4"/>
        <v>0.13636363636363635</v>
      </c>
      <c r="AD33" s="27">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3">
        <f>IFERROR('cantidad pollos muertos'!K34/'cantidad inicial pollos'!K34,"")</f>
        <v>4.1394335511982572E-2</v>
      </c>
      <c r="L34" s="33">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4">
        <f t="shared" si="0"/>
        <v>11</v>
      </c>
      <c r="Z34" s="34">
        <f t="shared" si="1"/>
        <v>22</v>
      </c>
      <c r="AA34" s="34">
        <f t="shared" si="2"/>
        <v>0.41590595245361339</v>
      </c>
      <c r="AB34" s="27">
        <f t="shared" si="3"/>
        <v>5.7982593691985211E-2</v>
      </c>
      <c r="AC34" s="27">
        <f t="shared" si="4"/>
        <v>0.5</v>
      </c>
      <c r="AD34" s="27">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3">
        <f>IFERROR('cantidad pollos muertos'!K35/'cantidad inicial pollos'!K35,"")</f>
        <v>2.3238925199709513E-2</v>
      </c>
      <c r="L35" s="33">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4">
        <f t="shared" si="0"/>
        <v>3</v>
      </c>
      <c r="Z35" s="34">
        <f t="shared" si="1"/>
        <v>22</v>
      </c>
      <c r="AA35" s="34">
        <f t="shared" si="2"/>
        <v>5.6418602425445386E-5</v>
      </c>
      <c r="AB35" s="27">
        <f t="shared" si="3"/>
        <v>3.2684591327891151E-2</v>
      </c>
      <c r="AC35" s="27">
        <f t="shared" si="4"/>
        <v>0.13636363636363635</v>
      </c>
      <c r="AD35" s="27">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3">
        <f>IFERROR('cantidad pollos muertos'!K36/'cantidad inicial pollos'!K36,"")</f>
        <v>5.6022408963585435E-3</v>
      </c>
      <c r="L36" s="33">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4">
        <f t="shared" si="0"/>
        <v>5</v>
      </c>
      <c r="Z36" s="34">
        <f t="shared" si="1"/>
        <v>22</v>
      </c>
      <c r="AA36" s="34">
        <f t="shared" si="2"/>
        <v>2.8709869463909854E-3</v>
      </c>
      <c r="AB36" s="27">
        <f t="shared" si="3"/>
        <v>4.089849823219191E-2</v>
      </c>
      <c r="AC36" s="27">
        <f t="shared" si="4"/>
        <v>0.22727272727272727</v>
      </c>
      <c r="AD36" s="27">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3">
        <f>IFERROR('cantidad pollos muertos'!K37/'cantidad inicial pollos'!K37,"")</f>
        <v>2.6737967914438502E-2</v>
      </c>
      <c r="L37" s="33">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4">
        <f t="shared" si="0"/>
        <v>2</v>
      </c>
      <c r="Z37" s="34">
        <f t="shared" si="1"/>
        <v>22</v>
      </c>
      <c r="AA37" s="34">
        <f t="shared" si="2"/>
        <v>2.7745720303506971E-6</v>
      </c>
      <c r="AB37" s="27">
        <f t="shared" si="3"/>
        <v>3.5775784483136702E-2</v>
      </c>
      <c r="AC37" s="27">
        <f t="shared" si="4"/>
        <v>9.0909090909090912E-2</v>
      </c>
      <c r="AD37" s="27">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3">
        <f>IFERROR('cantidad pollos muertos'!K38/'cantidad inicial pollos'!K38,"")</f>
        <v>1.8907563025210083E-2</v>
      </c>
      <c r="L38" s="33">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4">
        <f t="shared" si="0"/>
        <v>2</v>
      </c>
      <c r="Z38" s="34">
        <f t="shared" si="1"/>
        <v>19</v>
      </c>
      <c r="AA38" s="34">
        <f t="shared" si="2"/>
        <v>9.4164659302786724E-5</v>
      </c>
      <c r="AB38" s="27">
        <f t="shared" si="3"/>
        <v>3.3382756813775366E-2</v>
      </c>
      <c r="AC38" s="27">
        <f t="shared" si="4"/>
        <v>0.10526315789473684</v>
      </c>
      <c r="AD38" s="27">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3">
        <f>IFERROR('cantidad pollos muertos'!K39/'cantidad inicial pollos'!K39,"")</f>
        <v>2.4518388791593695E-2</v>
      </c>
      <c r="L39" s="33">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4">
        <f t="shared" si="0"/>
        <v>2</v>
      </c>
      <c r="Z39" s="34">
        <f t="shared" si="1"/>
        <v>22</v>
      </c>
      <c r="AA39" s="34">
        <f t="shared" si="2"/>
        <v>2.7745720303506971E-6</v>
      </c>
      <c r="AB39" s="27">
        <f t="shared" si="3"/>
        <v>3.4552274305400817E-2</v>
      </c>
      <c r="AC39" s="27">
        <f t="shared" si="4"/>
        <v>9.0909090909090912E-2</v>
      </c>
      <c r="AD39" s="27">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3">
        <f>IFERROR('cantidad pollos muertos'!K40/'cantidad inicial pollos'!K40,"")</f>
        <v>1.6339869281045753E-2</v>
      </c>
      <c r="L40" s="33">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4">
        <f t="shared" si="0"/>
        <v>6</v>
      </c>
      <c r="Z40" s="34">
        <f t="shared" si="1"/>
        <v>22</v>
      </c>
      <c r="AA40" s="34">
        <f t="shared" si="2"/>
        <v>1.1087825663388839E-2</v>
      </c>
      <c r="AB40" s="27">
        <f t="shared" si="3"/>
        <v>5.550884170944765E-2</v>
      </c>
      <c r="AC40" s="27">
        <f t="shared" si="4"/>
        <v>0.27272727272727271</v>
      </c>
      <c r="AD40" s="27">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3">
        <f>IFERROR('cantidad pollos muertos'!K41/'cantidad inicial pollos'!K41,"")</f>
        <v>1.4383785550833606E-2</v>
      </c>
      <c r="L41" s="33">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4">
        <f t="shared" si="0"/>
        <v>6</v>
      </c>
      <c r="Z41" s="34">
        <f t="shared" si="1"/>
        <v>22</v>
      </c>
      <c r="AA41" s="34">
        <f t="shared" si="2"/>
        <v>1.1087825663388839E-2</v>
      </c>
      <c r="AB41" s="27">
        <f t="shared" si="3"/>
        <v>3.9797798264223784E-2</v>
      </c>
      <c r="AC41" s="27">
        <f t="shared" si="4"/>
        <v>0.27272727272727271</v>
      </c>
      <c r="AD41" s="27">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3">
        <f>IFERROR('cantidad pollos muertos'!K42/'cantidad inicial pollos'!K42,"")</f>
        <v>4.2928742645456527E-2</v>
      </c>
      <c r="L42" s="33">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4">
        <f t="shared" si="0"/>
        <v>9</v>
      </c>
      <c r="Z42" s="34">
        <f t="shared" si="1"/>
        <v>22</v>
      </c>
      <c r="AA42" s="34">
        <f t="shared" si="2"/>
        <v>0.15648750319561799</v>
      </c>
      <c r="AB42" s="27">
        <f t="shared" si="3"/>
        <v>6.6537053216767811E-2</v>
      </c>
      <c r="AC42" s="27">
        <f t="shared" si="4"/>
        <v>0.40909090909090912</v>
      </c>
      <c r="AD42" s="27">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3">
        <f>IFERROR('cantidad pollos muertos'!K43/'cantidad inicial pollos'!K43,"")</f>
        <v>7.3499702911467624E-2</v>
      </c>
      <c r="L43" s="33">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4">
        <f t="shared" si="0"/>
        <v>11</v>
      </c>
      <c r="Z43" s="34">
        <f t="shared" si="1"/>
        <v>22</v>
      </c>
      <c r="AA43" s="34">
        <f t="shared" si="2"/>
        <v>0.41590595245361339</v>
      </c>
      <c r="AB43" s="27">
        <f t="shared" si="3"/>
        <v>6.3251064544186109E-2</v>
      </c>
      <c r="AC43" s="27">
        <f t="shared" si="4"/>
        <v>0.5</v>
      </c>
      <c r="AD43" s="27">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3">
        <f>IFERROR('cantidad pollos muertos'!K44/'cantidad inicial pollos'!K44,"")</f>
        <v>2.3817863397548163E-2</v>
      </c>
      <c r="L44" s="33">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4">
        <f t="shared" si="0"/>
        <v>2</v>
      </c>
      <c r="Z44" s="34">
        <f t="shared" si="1"/>
        <v>22</v>
      </c>
      <c r="AA44" s="34">
        <f t="shared" si="2"/>
        <v>2.7745720303506971E-6</v>
      </c>
      <c r="AB44" s="27">
        <f t="shared" si="3"/>
        <v>3.2224346059921936E-2</v>
      </c>
      <c r="AC44" s="27">
        <f t="shared" si="4"/>
        <v>9.0909090909090912E-2</v>
      </c>
      <c r="AD44" s="27">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3">
        <f>IFERROR('cantidad pollos muertos'!K45/'cantidad inicial pollos'!K45,"")</f>
        <v>3.1523642732049037E-2</v>
      </c>
      <c r="L45" s="33">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4">
        <f t="shared" si="0"/>
        <v>6</v>
      </c>
      <c r="Z45" s="34">
        <f t="shared" si="1"/>
        <v>22</v>
      </c>
      <c r="AA45" s="34">
        <f t="shared" si="2"/>
        <v>1.1087825663388839E-2</v>
      </c>
      <c r="AB45" s="27">
        <f t="shared" si="3"/>
        <v>5.9237252136963695E-2</v>
      </c>
      <c r="AC45" s="27">
        <f t="shared" si="4"/>
        <v>0.27272727272727271</v>
      </c>
      <c r="AD45" s="27">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3">
        <f>IFERROR('cantidad pollos muertos'!K46/'cantidad inicial pollos'!K46,"")</f>
        <v>3.8167938931297708E-3</v>
      </c>
      <c r="L46" s="33">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34">
        <f t="shared" si="0"/>
        <v>2</v>
      </c>
      <c r="Z46" s="34">
        <f t="shared" si="1"/>
        <v>18</v>
      </c>
      <c r="AA46" s="34">
        <f t="shared" si="2"/>
        <v>7.8569523276450504E-5</v>
      </c>
      <c r="AB46" s="27">
        <f t="shared" si="3"/>
        <v>2.9743149883589601E-2</v>
      </c>
      <c r="AC46" s="27">
        <f t="shared" si="4"/>
        <v>0.1111111111111111</v>
      </c>
      <c r="AD46" s="27">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3">
        <f>IFERROR('cantidad pollos muertos'!K47/'cantidad inicial pollos'!K47,"")</f>
        <v>4.7452285063911748E-2</v>
      </c>
      <c r="L47" s="33">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4">
        <f t="shared" si="0"/>
        <v>5</v>
      </c>
      <c r="Z47" s="34">
        <f t="shared" si="1"/>
        <v>21</v>
      </c>
      <c r="AA47" s="34">
        <f t="shared" si="2"/>
        <v>9.0403163632502004E-3</v>
      </c>
      <c r="AB47" s="27">
        <f t="shared" si="3"/>
        <v>3.415250286179336E-2</v>
      </c>
      <c r="AC47" s="27">
        <f t="shared" si="4"/>
        <v>0.23809523809523808</v>
      </c>
      <c r="AD47" s="27">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3">
        <f>IFERROR('cantidad pollos muertos'!K48/'cantidad inicial pollos'!K48,"")</f>
        <v>3.8398692810457519E-2</v>
      </c>
      <c r="L48" s="33">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4">
        <f t="shared" si="0"/>
        <v>2</v>
      </c>
      <c r="Z48" s="34">
        <f t="shared" si="1"/>
        <v>22</v>
      </c>
      <c r="AA48" s="34">
        <f t="shared" si="2"/>
        <v>2.7745720303506971E-6</v>
      </c>
      <c r="AB48" s="27">
        <f t="shared" si="3"/>
        <v>3.2752490040500064E-2</v>
      </c>
      <c r="AC48" s="27">
        <f t="shared" si="4"/>
        <v>9.0909090909090912E-2</v>
      </c>
      <c r="AD48" s="27">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3">
        <f>IFERROR('cantidad pollos muertos'!K49/'cantidad inicial pollos'!K49,"")</f>
        <v>1.9117647058823531E-2</v>
      </c>
      <c r="L49" s="33">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4">
        <f t="shared" si="0"/>
        <v>10</v>
      </c>
      <c r="Z49" s="34">
        <f t="shared" si="1"/>
        <v>22</v>
      </c>
      <c r="AA49" s="34">
        <f t="shared" si="2"/>
        <v>0.27144168312328132</v>
      </c>
      <c r="AB49" s="27">
        <f>AVERAGE(C49:X49)</f>
        <v>5.1913310266304483E-2</v>
      </c>
      <c r="AC49" s="27">
        <f t="shared" si="4"/>
        <v>0.45454545454545453</v>
      </c>
      <c r="AD49" s="27">
        <f t="shared" si="5"/>
        <v>0.45833333333333331</v>
      </c>
    </row>
    <row r="50" spans="1:30" x14ac:dyDescent="0.25">
      <c r="A50" s="6"/>
      <c r="B50" s="3" t="s">
        <v>83</v>
      </c>
      <c r="C50" s="34">
        <f>COUNTIF(C2:C49,"&gt;0,05")</f>
        <v>22</v>
      </c>
      <c r="D50" s="34">
        <f t="shared" ref="D50:X50" si="6">COUNTIF(D2:D49,"&gt;0,05")</f>
        <v>23</v>
      </c>
      <c r="E50" s="34">
        <f t="shared" si="6"/>
        <v>30</v>
      </c>
      <c r="F50" s="34">
        <f t="shared" si="6"/>
        <v>26</v>
      </c>
      <c r="G50" s="34">
        <f t="shared" si="6"/>
        <v>21</v>
      </c>
      <c r="H50" s="34">
        <f t="shared" si="6"/>
        <v>4</v>
      </c>
      <c r="I50" s="34">
        <f t="shared" si="6"/>
        <v>4</v>
      </c>
      <c r="J50" s="34">
        <f t="shared" si="6"/>
        <v>6</v>
      </c>
      <c r="K50" s="34">
        <f t="shared" si="6"/>
        <v>6</v>
      </c>
      <c r="L50" s="34">
        <f t="shared" si="6"/>
        <v>8</v>
      </c>
      <c r="M50" s="34">
        <f t="shared" si="6"/>
        <v>10</v>
      </c>
      <c r="N50" s="34">
        <f t="shared" si="6"/>
        <v>4</v>
      </c>
      <c r="O50" s="34">
        <f t="shared" si="6"/>
        <v>8</v>
      </c>
      <c r="P50" s="34">
        <f t="shared" si="6"/>
        <v>4</v>
      </c>
      <c r="Q50" s="34">
        <f t="shared" si="6"/>
        <v>10</v>
      </c>
      <c r="R50" s="34">
        <f t="shared" si="6"/>
        <v>5</v>
      </c>
      <c r="S50" s="34">
        <f t="shared" si="6"/>
        <v>1</v>
      </c>
      <c r="T50" s="34">
        <f t="shared" si="6"/>
        <v>1</v>
      </c>
      <c r="U50" s="34">
        <f t="shared" si="6"/>
        <v>12</v>
      </c>
      <c r="V50" s="34">
        <f t="shared" si="6"/>
        <v>12</v>
      </c>
      <c r="W50" s="34">
        <f t="shared" si="6"/>
        <v>16</v>
      </c>
      <c r="X50" s="34">
        <f t="shared" si="6"/>
        <v>17</v>
      </c>
      <c r="Y50" s="34">
        <f>SUM(Y2:Y49)</f>
        <v>250</v>
      </c>
      <c r="Z50" s="34"/>
      <c r="AA50" s="34"/>
      <c r="AB50" s="27"/>
      <c r="AC50" s="27"/>
      <c r="AD50" s="27"/>
    </row>
    <row r="51" spans="1:30" x14ac:dyDescent="0.25">
      <c r="A51" s="6"/>
      <c r="B51" s="3" t="s">
        <v>84</v>
      </c>
      <c r="C51" s="34">
        <f>COUNT(C2:C49)</f>
        <v>41</v>
      </c>
      <c r="D51" s="34">
        <f t="shared" ref="D51:X51" si="7">COUNT(D2:D49)</f>
        <v>45</v>
      </c>
      <c r="E51" s="34">
        <f t="shared" si="7"/>
        <v>45</v>
      </c>
      <c r="F51" s="34">
        <f t="shared" si="7"/>
        <v>46</v>
      </c>
      <c r="G51" s="34">
        <f t="shared" si="7"/>
        <v>46</v>
      </c>
      <c r="H51" s="34">
        <f t="shared" si="7"/>
        <v>46</v>
      </c>
      <c r="I51" s="34">
        <f t="shared" si="7"/>
        <v>46</v>
      </c>
      <c r="J51" s="34">
        <f t="shared" si="7"/>
        <v>46</v>
      </c>
      <c r="K51" s="34">
        <f t="shared" si="7"/>
        <v>47</v>
      </c>
      <c r="L51" s="34">
        <f t="shared" si="7"/>
        <v>47</v>
      </c>
      <c r="M51" s="34">
        <f t="shared" si="7"/>
        <v>47</v>
      </c>
      <c r="N51" s="34">
        <f t="shared" si="7"/>
        <v>47</v>
      </c>
      <c r="O51" s="34">
        <f t="shared" si="7"/>
        <v>47</v>
      </c>
      <c r="P51" s="34">
        <f t="shared" si="7"/>
        <v>46</v>
      </c>
      <c r="Q51" s="34">
        <f t="shared" si="7"/>
        <v>47</v>
      </c>
      <c r="R51" s="34">
        <f t="shared" si="7"/>
        <v>46</v>
      </c>
      <c r="S51" s="34">
        <f t="shared" si="7"/>
        <v>47</v>
      </c>
      <c r="T51" s="34">
        <f t="shared" si="7"/>
        <v>47</v>
      </c>
      <c r="U51" s="34">
        <f t="shared" si="7"/>
        <v>47</v>
      </c>
      <c r="V51" s="34">
        <f t="shared" si="7"/>
        <v>46</v>
      </c>
      <c r="W51" s="34">
        <f t="shared" si="7"/>
        <v>47</v>
      </c>
      <c r="X51" s="34">
        <f t="shared" si="7"/>
        <v>44</v>
      </c>
      <c r="Y51" s="34"/>
      <c r="Z51" s="34">
        <f>SUM(Z2:Z49)</f>
        <v>1013</v>
      </c>
      <c r="AA51" s="34"/>
      <c r="AB51" s="27"/>
      <c r="AC51" s="27"/>
      <c r="AD51" s="27"/>
    </row>
    <row r="52" spans="1:30" x14ac:dyDescent="0.25">
      <c r="A52" s="6"/>
      <c r="B52" s="3" t="s">
        <v>82</v>
      </c>
      <c r="C52" s="34">
        <f t="shared" ref="C52:X52" si="8">IFERROR(1-_xlfn.BINOM.DIST(C51/2,C51,C55,TRUE),"")</f>
        <v>0.67364878007275264</v>
      </c>
      <c r="D52" s="34">
        <f t="shared" si="8"/>
        <v>0.55706778040425065</v>
      </c>
      <c r="E52" s="34">
        <f t="shared" si="8"/>
        <v>0.9864827730473148</v>
      </c>
      <c r="F52" s="34">
        <f t="shared" si="8"/>
        <v>0.76064461146873785</v>
      </c>
      <c r="G52" s="34">
        <f t="shared" si="8"/>
        <v>0.2368409347343412</v>
      </c>
      <c r="H52" s="34">
        <f t="shared" si="8"/>
        <v>2.0797807920303057E-12</v>
      </c>
      <c r="I52" s="34">
        <f t="shared" si="8"/>
        <v>2.0797807920303057E-12</v>
      </c>
      <c r="J52" s="34">
        <f t="shared" si="8"/>
        <v>2.4730759662361379E-9</v>
      </c>
      <c r="K52" s="34">
        <f t="shared" si="8"/>
        <v>2.8611011337886794E-9</v>
      </c>
      <c r="L52" s="34">
        <f t="shared" si="8"/>
        <v>4.1300766429053226E-7</v>
      </c>
      <c r="M52" s="34">
        <f t="shared" si="8"/>
        <v>1.6866356346789679E-5</v>
      </c>
      <c r="N52" s="34">
        <f t="shared" si="8"/>
        <v>2.4571455981003965E-12</v>
      </c>
      <c r="O52" s="34">
        <f t="shared" si="8"/>
        <v>4.1300766429053226E-7</v>
      </c>
      <c r="P52" s="34">
        <f t="shared" si="8"/>
        <v>2.0797807920303057E-12</v>
      </c>
      <c r="Q52" s="34">
        <f t="shared" si="8"/>
        <v>1.6866356346789679E-5</v>
      </c>
      <c r="R52" s="34">
        <f t="shared" si="8"/>
        <v>1.0109968417992832E-10</v>
      </c>
      <c r="S52" s="34">
        <f t="shared" si="8"/>
        <v>0</v>
      </c>
      <c r="T52" s="34">
        <f t="shared" si="8"/>
        <v>0</v>
      </c>
      <c r="U52" s="34">
        <f t="shared" si="8"/>
        <v>2.9221375461285781E-4</v>
      </c>
      <c r="V52" s="34">
        <f t="shared" si="8"/>
        <v>2.6834223118743505E-4</v>
      </c>
      <c r="W52" s="34">
        <f t="shared" si="8"/>
        <v>1.5306636571632781E-2</v>
      </c>
      <c r="X52" s="34">
        <f t="shared" si="8"/>
        <v>5.2739194356755892E-2</v>
      </c>
      <c r="Y52" s="6"/>
      <c r="Z52" s="6"/>
      <c r="AA52" s="6"/>
    </row>
    <row r="53" spans="1:30" x14ac:dyDescent="0.25">
      <c r="B53" s="21" t="s">
        <v>85</v>
      </c>
      <c r="C53" s="27">
        <f>AVERAGE(C2:C49)</f>
        <v>5.7317884812787163E-2</v>
      </c>
      <c r="D53" s="27">
        <f t="shared" ref="D53:X53" si="9">AVERAGE(D2:D49)</f>
        <v>8.0803391161001437E-2</v>
      </c>
      <c r="E53" s="27">
        <f t="shared" si="9"/>
        <v>9.123072656640778E-2</v>
      </c>
      <c r="F53" s="27">
        <f t="shared" si="9"/>
        <v>7.9771487131238092E-2</v>
      </c>
      <c r="G53" s="27">
        <f t="shared" si="9"/>
        <v>5.7617263019192552E-2</v>
      </c>
      <c r="H53" s="27">
        <f t="shared" si="9"/>
        <v>3.0992129877649256E-2</v>
      </c>
      <c r="I53" s="27">
        <f t="shared" si="9"/>
        <v>2.8377127671693595E-2</v>
      </c>
      <c r="J53" s="27">
        <f t="shared" si="9"/>
        <v>3.4306136591163924E-2</v>
      </c>
      <c r="K53" s="27">
        <f t="shared" si="9"/>
        <v>3.0816430036799135E-2</v>
      </c>
      <c r="L53" s="27">
        <f t="shared" si="9"/>
        <v>3.7350921809611408E-2</v>
      </c>
      <c r="M53" s="27">
        <f t="shared" si="9"/>
        <v>4.4531476354511823E-2</v>
      </c>
      <c r="N53" s="27">
        <f t="shared" si="9"/>
        <v>3.0113428696336944E-2</v>
      </c>
      <c r="O53" s="27">
        <f t="shared" si="9"/>
        <v>4.1501676502585537E-2</v>
      </c>
      <c r="P53" s="27">
        <f t="shared" si="9"/>
        <v>3.3747801619440201E-2</v>
      </c>
      <c r="Q53" s="27">
        <f t="shared" si="9"/>
        <v>3.5478143725675336E-2</v>
      </c>
      <c r="R53" s="27">
        <f t="shared" si="9"/>
        <v>3.6733379830558605E-2</v>
      </c>
      <c r="S53" s="27">
        <f t="shared" si="9"/>
        <v>2.6912924900204645E-2</v>
      </c>
      <c r="T53" s="27">
        <f t="shared" si="9"/>
        <v>2.8572139628102677E-2</v>
      </c>
      <c r="U53" s="27">
        <f t="shared" si="9"/>
        <v>4.7480986934131213E-2</v>
      </c>
      <c r="V53" s="27">
        <f t="shared" si="9"/>
        <v>3.9816256743845965E-2</v>
      </c>
      <c r="W53" s="27">
        <f t="shared" si="9"/>
        <v>4.1619077268521619E-2</v>
      </c>
      <c r="X53" s="27">
        <f t="shared" si="9"/>
        <v>4.9482593269625112E-2</v>
      </c>
    </row>
    <row r="54" spans="1:30" x14ac:dyDescent="0.25">
      <c r="B54" s="31" t="s">
        <v>86</v>
      </c>
      <c r="C54" s="27">
        <f>C50/C51</f>
        <v>0.53658536585365857</v>
      </c>
      <c r="D54" s="27">
        <f t="shared" ref="D54:X54" si="10">D50/D51</f>
        <v>0.51111111111111107</v>
      </c>
      <c r="E54" s="27">
        <f t="shared" si="10"/>
        <v>0.66666666666666663</v>
      </c>
      <c r="F54" s="27">
        <f t="shared" si="10"/>
        <v>0.56521739130434778</v>
      </c>
      <c r="G54" s="27">
        <f t="shared" si="10"/>
        <v>0.45652173913043476</v>
      </c>
      <c r="H54" s="27">
        <f t="shared" si="10"/>
        <v>8.6956521739130432E-2</v>
      </c>
      <c r="I54" s="27">
        <f t="shared" si="10"/>
        <v>8.6956521739130432E-2</v>
      </c>
      <c r="J54" s="27">
        <f t="shared" si="10"/>
        <v>0.13043478260869565</v>
      </c>
      <c r="K54" s="27">
        <f t="shared" si="10"/>
        <v>0.1276595744680851</v>
      </c>
      <c r="L54" s="27">
        <f t="shared" si="10"/>
        <v>0.1702127659574468</v>
      </c>
      <c r="M54" s="27">
        <f t="shared" si="10"/>
        <v>0.21276595744680851</v>
      </c>
      <c r="N54" s="27">
        <f t="shared" si="10"/>
        <v>8.5106382978723402E-2</v>
      </c>
      <c r="O54" s="27">
        <f t="shared" si="10"/>
        <v>0.1702127659574468</v>
      </c>
      <c r="P54" s="27">
        <f t="shared" si="10"/>
        <v>8.6956521739130432E-2</v>
      </c>
      <c r="Q54" s="27">
        <f t="shared" si="10"/>
        <v>0.21276595744680851</v>
      </c>
      <c r="R54" s="27">
        <f t="shared" si="10"/>
        <v>0.10869565217391304</v>
      </c>
      <c r="S54" s="27">
        <f t="shared" si="10"/>
        <v>2.1276595744680851E-2</v>
      </c>
      <c r="T54" s="27">
        <f t="shared" si="10"/>
        <v>2.1276595744680851E-2</v>
      </c>
      <c r="U54" s="27">
        <f t="shared" si="10"/>
        <v>0.25531914893617019</v>
      </c>
      <c r="V54" s="27">
        <f t="shared" si="10"/>
        <v>0.2608695652173913</v>
      </c>
      <c r="W54" s="27">
        <f t="shared" si="10"/>
        <v>0.34042553191489361</v>
      </c>
      <c r="X54" s="27">
        <f t="shared" si="10"/>
        <v>0.38636363636363635</v>
      </c>
    </row>
    <row r="55" spans="1:30" x14ac:dyDescent="0.25">
      <c r="B55" s="26" t="s">
        <v>87</v>
      </c>
      <c r="C55" s="27">
        <f>(C50+1)/(C51+2)</f>
        <v>0.53488372093023251</v>
      </c>
      <c r="D55" s="27">
        <f t="shared" ref="D55:X55" si="11">(D50+1)/(D51+2)</f>
        <v>0.51063829787234039</v>
      </c>
      <c r="E55" s="27">
        <f t="shared" si="11"/>
        <v>0.65957446808510634</v>
      </c>
      <c r="F55" s="27">
        <f t="shared" si="11"/>
        <v>0.5625</v>
      </c>
      <c r="G55" s="27">
        <f t="shared" si="11"/>
        <v>0.45833333333333331</v>
      </c>
      <c r="H55" s="27">
        <f t="shared" si="11"/>
        <v>0.10416666666666667</v>
      </c>
      <c r="I55" s="27">
        <f t="shared" si="11"/>
        <v>0.10416666666666667</v>
      </c>
      <c r="J55" s="27">
        <f t="shared" si="11"/>
        <v>0.14583333333333334</v>
      </c>
      <c r="K55" s="27">
        <f t="shared" si="11"/>
        <v>0.14285714285714285</v>
      </c>
      <c r="L55" s="27">
        <f t="shared" si="11"/>
        <v>0.18367346938775511</v>
      </c>
      <c r="M55" s="27">
        <f t="shared" si="11"/>
        <v>0.22448979591836735</v>
      </c>
      <c r="N55" s="27">
        <f t="shared" si="11"/>
        <v>0.10204081632653061</v>
      </c>
      <c r="O55" s="27">
        <f t="shared" si="11"/>
        <v>0.18367346938775511</v>
      </c>
      <c r="P55" s="27">
        <f t="shared" si="11"/>
        <v>0.10416666666666667</v>
      </c>
      <c r="Q55" s="27">
        <f t="shared" si="11"/>
        <v>0.22448979591836735</v>
      </c>
      <c r="R55" s="27">
        <f t="shared" si="11"/>
        <v>0.125</v>
      </c>
      <c r="S55" s="27">
        <f t="shared" si="11"/>
        <v>4.0816326530612242E-2</v>
      </c>
      <c r="T55" s="27">
        <f t="shared" si="11"/>
        <v>4.0816326530612242E-2</v>
      </c>
      <c r="U55" s="27">
        <f t="shared" si="11"/>
        <v>0.26530612244897961</v>
      </c>
      <c r="V55" s="27">
        <f t="shared" si="11"/>
        <v>0.27083333333333331</v>
      </c>
      <c r="W55" s="27">
        <f t="shared" si="11"/>
        <v>0.34693877551020408</v>
      </c>
      <c r="X55" s="27">
        <f t="shared" si="11"/>
        <v>0.39130434782608697</v>
      </c>
    </row>
  </sheetData>
  <sortState ref="B2:AD54">
    <sortCondition ref="B2"/>
  </sortState>
  <conditionalFormatting sqref="C2:X49">
    <cfRule type="cellIs" dxfId="3" priority="1" operator="greaterThan">
      <formula>0.05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3">
        <f>IF('cantidad pollos muertos'!K3="","",BETAINV(0.025,'cantidad pollos muertos'!K3+1,'cantidad inicial pollos'!K3-'cantidad pollos muertos'!K3+1))</f>
        <v>4.5734891160898024E-2</v>
      </c>
      <c r="T4" s="33">
        <f>IF('cantidad pollos muertos'!K3="","",BETAINV(0.975,'cantidad pollos muertos'!K3+1,'cantidad inicial pollos'!K3-'cantidad pollos muertos'!K3+1))</f>
        <v>5.4657687734847582E-2</v>
      </c>
      <c r="U4" s="33">
        <f>IF('cantidad pollos muertos'!L3="","",BETAINV(0.025,'cantidad pollos muertos'!L3+1,'cantidad inicial pollos'!L3-'cantidad pollos muertos'!L3+1))</f>
        <v>2.5882040097605894E-2</v>
      </c>
      <c r="V4" s="33">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3" t="str">
        <f>IF('cantidad pollos muertos'!K4="","",BETAINV(0.025,'cantidad pollos muertos'!K4+1,'cantidad inicial pollos'!K4-'cantidad pollos muertos'!K4+1))</f>
        <v/>
      </c>
      <c r="T5" s="33" t="str">
        <f>IF('cantidad pollos muertos'!K4="","",BETAINV(0.975,'cantidad pollos muertos'!K4+1,'cantidad inicial pollos'!K4-'cantidad pollos muertos'!K4+1))</f>
        <v/>
      </c>
      <c r="U5" s="33" t="str">
        <f>IF('cantidad pollos muertos'!L4="","",BETAINV(0.025,'cantidad pollos muertos'!L4+1,'cantidad inicial pollos'!L4-'cantidad pollos muertos'!L4+1))</f>
        <v/>
      </c>
      <c r="V5" s="33"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3">
        <f>IF('cantidad pollos muertos'!K5="","",BETAINV(0.025,'cantidad pollos muertos'!K5+1,'cantidad inicial pollos'!K5-'cantidad pollos muertos'!K5+1))</f>
        <v>3.5200942492082325E-2</v>
      </c>
      <c r="T6" s="33">
        <f>IF('cantidad pollos muertos'!K5="","",BETAINV(0.975,'cantidad pollos muertos'!K5+1,'cantidad inicial pollos'!K5-'cantidad pollos muertos'!K5+1))</f>
        <v>5.5205192379595647E-2</v>
      </c>
      <c r="U6" s="33">
        <f>IF('cantidad pollos muertos'!L5="","",BETAINV(0.025,'cantidad pollos muertos'!L5+1,'cantidad inicial pollos'!L5-'cantidad pollos muertos'!L5+1))</f>
        <v>2.8222425794628712E-2</v>
      </c>
      <c r="V6" s="33">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3">
        <f>IF('cantidad pollos muertos'!K6="","",BETAINV(0.025,'cantidad pollos muertos'!K6+1,'cantidad inicial pollos'!K6-'cantidad pollos muertos'!K6+1))</f>
        <v>1.0020640545174228E-2</v>
      </c>
      <c r="T7" s="33">
        <f>IF('cantidad pollos muertos'!K6="","",BETAINV(0.975,'cantidad pollos muertos'!K6+1,'cantidad inicial pollos'!K6-'cantidad pollos muertos'!K6+1))</f>
        <v>1.861410975446065E-2</v>
      </c>
      <c r="U7" s="33">
        <f>IF('cantidad pollos muertos'!L6="","",BETAINV(0.025,'cantidad pollos muertos'!L6+1,'cantidad inicial pollos'!L6-'cantidad pollos muertos'!L6+1))</f>
        <v>4.679452741042172E-2</v>
      </c>
      <c r="V7" s="33">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3">
        <f>IF('cantidad pollos muertos'!K7="","",BETAINV(0.025,'cantidad pollos muertos'!K7+1,'cantidad inicial pollos'!K7-'cantidad pollos muertos'!K7+1))</f>
        <v>7.8126906779276278E-2</v>
      </c>
      <c r="T8" s="33">
        <f>IF('cantidad pollos muertos'!K7="","",BETAINV(0.975,'cantidad pollos muertos'!K7+1,'cantidad inicial pollos'!K7-'cantidad pollos muertos'!K7+1))</f>
        <v>0.11072978075977757</v>
      </c>
      <c r="U8" s="33">
        <f>IF('cantidad pollos muertos'!L7="","",BETAINV(0.025,'cantidad pollos muertos'!L7+1,'cantidad inicial pollos'!L7-'cantidad pollos muertos'!L7+1))</f>
        <v>2.7620775002156928E-2</v>
      </c>
      <c r="V8" s="33">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3">
        <f>IF('cantidad pollos muertos'!K8="","",BETAINV(0.025,'cantidad pollos muertos'!K8+1,'cantidad inicial pollos'!K8-'cantidad pollos muertos'!K8+1))</f>
        <v>1.0466577968975184E-2</v>
      </c>
      <c r="T9" s="33">
        <f>IF('cantidad pollos muertos'!K8="","",BETAINV(0.975,'cantidad pollos muertos'!K8+1,'cantidad inicial pollos'!K8-'cantidad pollos muertos'!K8+1))</f>
        <v>1.9928097326246008E-2</v>
      </c>
      <c r="U9" s="33">
        <f>IF('cantidad pollos muertos'!L8="","",BETAINV(0.025,'cantidad pollos muertos'!L8+1,'cantidad inicial pollos'!L8-'cantidad pollos muertos'!L8+1))</f>
        <v>3.3258436438393095E-2</v>
      </c>
      <c r="V9" s="33">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3">
        <f>IF('cantidad pollos muertos'!K9="","",BETAINV(0.025,'cantidad pollos muertos'!K9+1,'cantidad inicial pollos'!K9-'cantidad pollos muertos'!K9+1))</f>
        <v>3.0177002469535349E-2</v>
      </c>
      <c r="T10" s="33">
        <f>IF('cantidad pollos muertos'!K9="","",BETAINV(0.975,'cantidad pollos muertos'!K9+1,'cantidad inicial pollos'!K9-'cantidad pollos muertos'!K9+1))</f>
        <v>4.3966547647644405E-2</v>
      </c>
      <c r="U10" s="33">
        <f>IF('cantidad pollos muertos'!L9="","",BETAINV(0.025,'cantidad pollos muertos'!L9+1,'cantidad inicial pollos'!L9-'cantidad pollos muertos'!L9+1))</f>
        <v>2.132678533276482E-2</v>
      </c>
      <c r="V10" s="33">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3">
        <f>IF('cantidad pollos muertos'!K10="","",BETAINV(0.025,'cantidad pollos muertos'!K10+1,'cantidad inicial pollos'!K10-'cantidad pollos muertos'!K10+1))</f>
        <v>3.0792248544946031E-2</v>
      </c>
      <c r="T11" s="33">
        <f>IF('cantidad pollos muertos'!K10="","",BETAINV(0.975,'cantidad pollos muertos'!K10+1,'cantidad inicial pollos'!K10-'cantidad pollos muertos'!K10+1))</f>
        <v>4.4698111612588076E-2</v>
      </c>
      <c r="U11" s="33">
        <f>IF('cantidad pollos muertos'!L10="","",BETAINV(0.025,'cantidad pollos muertos'!L10+1,'cantidad inicial pollos'!L10-'cantidad pollos muertos'!L10+1))</f>
        <v>2.9202422696827456E-2</v>
      </c>
      <c r="V11" s="33">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3">
        <f>IF('cantidad pollos muertos'!K11="","",BETAINV(0.025,'cantidad pollos muertos'!K11+1,'cantidad inicial pollos'!K11-'cantidad pollos muertos'!K11+1))</f>
        <v>3.9554571842618007E-2</v>
      </c>
      <c r="T12" s="33">
        <f>IF('cantidad pollos muertos'!K11="","",BETAINV(0.975,'cantidad pollos muertos'!K11+1,'cantidad inicial pollos'!K11-'cantidad pollos muertos'!K11+1))</f>
        <v>6.5437911163320317E-2</v>
      </c>
      <c r="U12" s="33">
        <f>IF('cantidad pollos muertos'!L11="","",BETAINV(0.025,'cantidad pollos muertos'!L11+1,'cantidad inicial pollos'!L11-'cantidad pollos muertos'!L11+1))</f>
        <v>2.4054804908640929E-2</v>
      </c>
      <c r="V12" s="33">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3">
        <f>IF('cantidad pollos muertos'!K12="","",BETAINV(0.025,'cantidad pollos muertos'!K12+1,'cantidad inicial pollos'!K12-'cantidad pollos muertos'!K12+1))</f>
        <v>1.6143121261603912E-2</v>
      </c>
      <c r="T13" s="33">
        <f>IF('cantidad pollos muertos'!K12="","",BETAINV(0.975,'cantidad pollos muertos'!K12+1,'cantidad inicial pollos'!K12-'cantidad pollos muertos'!K12+1))</f>
        <v>3.1220605394409073E-2</v>
      </c>
      <c r="U13" s="33">
        <f>IF('cantidad pollos muertos'!L12="","",BETAINV(0.025,'cantidad pollos muertos'!L12+1,'cantidad inicial pollos'!L12-'cantidad pollos muertos'!L12+1))</f>
        <v>2.2079429274705496E-2</v>
      </c>
      <c r="V13" s="33">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3">
        <f>IF('cantidad pollos muertos'!K13="","",BETAINV(0.025,'cantidad pollos muertos'!K13+1,'cantidad inicial pollos'!K13-'cantidad pollos muertos'!K13+1))</f>
        <v>1.8788057579763283E-2</v>
      </c>
      <c r="T14" s="33">
        <f>IF('cantidad pollos muertos'!K13="","",BETAINV(0.975,'cantidad pollos muertos'!K13+1,'cantidad inicial pollos'!K13-'cantidad pollos muertos'!K13+1))</f>
        <v>2.960818384830477E-2</v>
      </c>
      <c r="U14" s="33">
        <f>IF('cantidad pollos muertos'!L13="","",BETAINV(0.025,'cantidad pollos muertos'!L13+1,'cantidad inicial pollos'!L13-'cantidad pollos muertos'!L13+1))</f>
        <v>1.6425936496132991E-2</v>
      </c>
      <c r="V14" s="33">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3">
        <f>IF('cantidad pollos muertos'!K14="","",BETAINV(0.025,'cantidad pollos muertos'!K14+1,'cantidad inicial pollos'!K14-'cantidad pollos muertos'!K14+1))</f>
        <v>3.1299880847722047E-2</v>
      </c>
      <c r="T15" s="33">
        <f>IF('cantidad pollos muertos'!K14="","",BETAINV(0.975,'cantidad pollos muertos'!K14+1,'cantidad inicial pollos'!K14-'cantidad pollos muertos'!K14+1))</f>
        <v>3.8811370966432279E-2</v>
      </c>
      <c r="U15" s="33">
        <f>IF('cantidad pollos muertos'!L14="","",BETAINV(0.025,'cantidad pollos muertos'!L14+1,'cantidad inicial pollos'!L14-'cantidad pollos muertos'!L14+1))</f>
        <v>4.5521327527034111E-2</v>
      </c>
      <c r="V15" s="33">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3">
        <f>IF('cantidad pollos muertos'!K15="","",BETAINV(0.025,'cantidad pollos muertos'!K15+1,'cantidad inicial pollos'!K15-'cantidad pollos muertos'!K15+1))</f>
        <v>6.3574655205062849E-2</v>
      </c>
      <c r="T16" s="33">
        <f>IF('cantidad pollos muertos'!K15="","",BETAINV(0.975,'cantidad pollos muertos'!K15+1,'cantidad inicial pollos'!K15-'cantidad pollos muertos'!K15+1))</f>
        <v>7.7327671070721693E-2</v>
      </c>
      <c r="U16" s="33">
        <f>IF('cantidad pollos muertos'!L15="","",BETAINV(0.025,'cantidad pollos muertos'!L15+1,'cantidad inicial pollos'!L15-'cantidad pollos muertos'!L15+1))</f>
        <v>1.9586259634025171E-2</v>
      </c>
      <c r="V16" s="33">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3">
        <f>IF('cantidad pollos muertos'!K16="","",BETAINV(0.025,'cantidad pollos muertos'!K16+1,'cantidad inicial pollos'!K16-'cantidad pollos muertos'!K16+1))</f>
        <v>4.4601534813543911E-2</v>
      </c>
      <c r="T17" s="33">
        <f>IF('cantidad pollos muertos'!K16="","",BETAINV(0.975,'cantidad pollos muertos'!K16+1,'cantidad inicial pollos'!K16-'cantidad pollos muertos'!K16+1))</f>
        <v>5.2511715495529576E-2</v>
      </c>
      <c r="U17" s="33">
        <f>IF('cantidad pollos muertos'!L16="","",BETAINV(0.025,'cantidad pollos muertos'!L16+1,'cantidad inicial pollos'!L16-'cantidad pollos muertos'!L16+1))</f>
        <v>2.9068952598302743E-2</v>
      </c>
      <c r="V17" s="33">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3">
        <f>IF('cantidad pollos muertos'!K17="","",BETAINV(0.025,'cantidad pollos muertos'!K17+1,'cantidad inicial pollos'!K17-'cantidad pollos muertos'!K17+1))</f>
        <v>2.3727850284165474E-2</v>
      </c>
      <c r="T18" s="33">
        <f>IF('cantidad pollos muertos'!K17="","",BETAINV(0.975,'cantidad pollos muertos'!K17+1,'cantidad inicial pollos'!K17-'cantidad pollos muertos'!K17+1))</f>
        <v>3.2102252362259165E-2</v>
      </c>
      <c r="U18" s="33">
        <f>IF('cantidad pollos muertos'!L17="","",BETAINV(0.025,'cantidad pollos muertos'!L17+1,'cantidad inicial pollos'!L17-'cantidad pollos muertos'!L17+1))</f>
        <v>1.4842917302782333E-2</v>
      </c>
      <c r="V18" s="33">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3">
        <f>IF('cantidad pollos muertos'!K18="","",BETAINV(0.025,'cantidad pollos muertos'!K18+1,'cantidad inicial pollos'!K18-'cantidad pollos muertos'!K18+1))</f>
        <v>1.8219455975166967E-2</v>
      </c>
      <c r="T19" s="33">
        <f>IF('cantidad pollos muertos'!K18="","",BETAINV(0.975,'cantidad pollos muertos'!K18+1,'cantidad inicial pollos'!K18-'cantidad pollos muertos'!K18+1))</f>
        <v>2.9297588457250057E-2</v>
      </c>
      <c r="U19" s="33">
        <f>IF('cantidad pollos muertos'!L18="","",BETAINV(0.025,'cantidad pollos muertos'!L18+1,'cantidad inicial pollos'!L18-'cantidad pollos muertos'!L18+1))</f>
        <v>2.562045118461127E-2</v>
      </c>
      <c r="V19" s="33">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3">
        <f>IF('cantidad pollos muertos'!K19="","",BETAINV(0.025,'cantidad pollos muertos'!K19+1,'cantidad inicial pollos'!K19-'cantidad pollos muertos'!K19+1))</f>
        <v>4.5100885390062767E-2</v>
      </c>
      <c r="T20" s="33">
        <f>IF('cantidad pollos muertos'!K19="","",BETAINV(0.975,'cantidad pollos muertos'!K19+1,'cantidad inicial pollos'!K19-'cantidad pollos muertos'!K19+1))</f>
        <v>6.7311754754650011E-2</v>
      </c>
      <c r="U20" s="33">
        <f>IF('cantidad pollos muertos'!L19="","",BETAINV(0.025,'cantidad pollos muertos'!L19+1,'cantidad inicial pollos'!L19-'cantidad pollos muertos'!L19+1))</f>
        <v>2.600077883078418E-2</v>
      </c>
      <c r="V20" s="33">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3">
        <f>IF('cantidad pollos muertos'!K20="","",BETAINV(0.025,'cantidad pollos muertos'!K20+1,'cantidad inicial pollos'!K20-'cantidad pollos muertos'!K20+1))</f>
        <v>3.0403735175592216E-2</v>
      </c>
      <c r="T21" s="33">
        <f>IF('cantidad pollos muertos'!K20="","",BETAINV(0.975,'cantidad pollos muertos'!K20+1,'cantidad inicial pollos'!K20-'cantidad pollos muertos'!K20+1))</f>
        <v>3.9932591965467279E-2</v>
      </c>
      <c r="U21" s="33">
        <f>IF('cantidad pollos muertos'!L20="","",BETAINV(0.025,'cantidad pollos muertos'!L20+1,'cantidad inicial pollos'!L20-'cantidad pollos muertos'!L20+1))</f>
        <v>3.515233410122965E-2</v>
      </c>
      <c r="V21" s="33">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3">
        <f>IF('cantidad pollos muertos'!K21="","",BETAINV(0.025,'cantidad pollos muertos'!K21+1,'cantidad inicial pollos'!K21-'cantidad pollos muertos'!K21+1))</f>
        <v>9.2860843635795588E-3</v>
      </c>
      <c r="T22" s="33">
        <f>IF('cantidad pollos muertos'!K21="","",BETAINV(0.975,'cantidad pollos muertos'!K21+1,'cantidad inicial pollos'!K21-'cantidad pollos muertos'!K21+1))</f>
        <v>2.0068171986251437E-2</v>
      </c>
      <c r="U22" s="33">
        <f>IF('cantidad pollos muertos'!L21="","",BETAINV(0.025,'cantidad pollos muertos'!L21+1,'cantidad inicial pollos'!L21-'cantidad pollos muertos'!L21+1))</f>
        <v>2.4264490896837142E-2</v>
      </c>
      <c r="V22" s="33">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3">
        <f>IF('cantidad pollos muertos'!K22="","",BETAINV(0.025,'cantidad pollos muertos'!K22+1,'cantidad inicial pollos'!K22-'cantidad pollos muertos'!K22+1))</f>
        <v>1.8528834069359356E-2</v>
      </c>
      <c r="T23" s="33">
        <f>IF('cantidad pollos muertos'!K22="","",BETAINV(0.975,'cantidad pollos muertos'!K22+1,'cantidad inicial pollos'!K22-'cantidad pollos muertos'!K22+1))</f>
        <v>2.9687547122798419E-2</v>
      </c>
      <c r="U23" s="33">
        <f>IF('cantidad pollos muertos'!L22="","",BETAINV(0.025,'cantidad pollos muertos'!L22+1,'cantidad inicial pollos'!L22-'cantidad pollos muertos'!L22+1))</f>
        <v>1.2412924687703102E-2</v>
      </c>
      <c r="V23" s="33">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3">
        <f>IF('cantidad pollos muertos'!K23="","",BETAINV(0.025,'cantidad pollos muertos'!K23+1,'cantidad inicial pollos'!K23-'cantidad pollos muertos'!K23+1))</f>
        <v>1.3907844123165262E-2</v>
      </c>
      <c r="T24" s="33">
        <f>IF('cantidad pollos muertos'!K23="","",BETAINV(0.975,'cantidad pollos muertos'!K23+1,'cantidad inicial pollos'!K23-'cantidad pollos muertos'!K23+1))</f>
        <v>2.5227118418335581E-2</v>
      </c>
      <c r="U24" s="33">
        <f>IF('cantidad pollos muertos'!L23="","",BETAINV(0.025,'cantidad pollos muertos'!L23+1,'cantidad inicial pollos'!L23-'cantidad pollos muertos'!L23+1))</f>
        <v>3.5626643847917694E-2</v>
      </c>
      <c r="V24" s="33">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3">
        <f>IF('cantidad pollos muertos'!K24="","",BETAINV(0.025,'cantidad pollos muertos'!K24+1,'cantidad inicial pollos'!K24-'cantidad pollos muertos'!K24+1))</f>
        <v>1.987383382952386E-2</v>
      </c>
      <c r="T25" s="33">
        <f>IF('cantidad pollos muertos'!K24="","",BETAINV(0.975,'cantidad pollos muertos'!K24+1,'cantidad inicial pollos'!K24-'cantidad pollos muertos'!K24+1))</f>
        <v>3.1613576943549382E-2</v>
      </c>
      <c r="U25" s="33">
        <f>IF('cantidad pollos muertos'!L24="","",BETAINV(0.025,'cantidad pollos muertos'!L24+1,'cantidad inicial pollos'!L24-'cantidad pollos muertos'!L24+1))</f>
        <v>1.9859368037685836E-2</v>
      </c>
      <c r="V25" s="33">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3">
        <f>IF('cantidad pollos muertos'!K25="","",BETAINV(0.025,'cantidad pollos muertos'!K25+1,'cantidad inicial pollos'!K25-'cantidad pollos muertos'!K25+1))</f>
        <v>2.7113214808064671E-2</v>
      </c>
      <c r="T26" s="33">
        <f>IF('cantidad pollos muertos'!K25="","",BETAINV(0.975,'cantidad pollos muertos'!K25+1,'cantidad inicial pollos'!K25-'cantidad pollos muertos'!K25+1))</f>
        <v>3.350583385591055E-2</v>
      </c>
      <c r="U26" s="33">
        <f>IF('cantidad pollos muertos'!L25="","",BETAINV(0.025,'cantidad pollos muertos'!L25+1,'cantidad inicial pollos'!L25-'cantidad pollos muertos'!L25+1))</f>
        <v>3.7142929246951985E-2</v>
      </c>
      <c r="V26" s="33">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3">
        <f>IF('cantidad pollos muertos'!K26="","",BETAINV(0.025,'cantidad pollos muertos'!K26+1,'cantidad inicial pollos'!K26-'cantidad pollos muertos'!K26+1))</f>
        <v>4.5555831942610181E-3</v>
      </c>
      <c r="T27" s="33">
        <f>IF('cantidad pollos muertos'!K26="","",BETAINV(0.975,'cantidad pollos muertos'!K26+1,'cantidad inicial pollos'!K26-'cantidad pollos muertos'!K26+1))</f>
        <v>1.0790863178209986E-2</v>
      </c>
      <c r="U27" s="33">
        <f>IF('cantidad pollos muertos'!L26="","",BETAINV(0.025,'cantidad pollos muertos'!L26+1,'cantidad inicial pollos'!L26-'cantidad pollos muertos'!L26+1))</f>
        <v>1.5543795456868481E-2</v>
      </c>
      <c r="V27" s="33">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3">
        <f>IF('cantidad pollos muertos'!K27="","",BETAINV(0.025,'cantidad pollos muertos'!K27+1,'cantidad inicial pollos'!K27-'cantidad pollos muertos'!K27+1))</f>
        <v>2.6000556133089776E-2</v>
      </c>
      <c r="T28" s="33">
        <f>IF('cantidad pollos muertos'!K27="","",BETAINV(0.975,'cantidad pollos muertos'!K27+1,'cantidad inicial pollos'!K27-'cantidad pollos muertos'!K27+1))</f>
        <v>4.3027444738342635E-2</v>
      </c>
      <c r="U28" s="33">
        <f>IF('cantidad pollos muertos'!L27="","",BETAINV(0.025,'cantidad pollos muertos'!L27+1,'cantidad inicial pollos'!L27-'cantidad pollos muertos'!L27+1))</f>
        <v>4.4522819789278682E-2</v>
      </c>
      <c r="V28" s="33">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3">
        <f>IF('cantidad pollos muertos'!K28="","",BETAINV(0.025,'cantidad pollos muertos'!K28+1,'cantidad inicial pollos'!K28-'cantidad pollos muertos'!K28+1))</f>
        <v>1.5762306184209637E-2</v>
      </c>
      <c r="T29" s="33">
        <f>IF('cantidad pollos muertos'!K28="","",BETAINV(0.975,'cantidad pollos muertos'!K28+1,'cantidad inicial pollos'!K28-'cantidad pollos muertos'!K28+1))</f>
        <v>2.6174695190998909E-2</v>
      </c>
      <c r="U29" s="33">
        <f>IF('cantidad pollos muertos'!L28="","",BETAINV(0.025,'cantidad pollos muertos'!L28+1,'cantidad inicial pollos'!L28-'cantidad pollos muertos'!L28+1))</f>
        <v>3.3983971460256196E-2</v>
      </c>
      <c r="V29" s="33">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3">
        <f>IF('cantidad pollos muertos'!K29="","",BETAINV(0.025,'cantidad pollos muertos'!K29+1,'cantidad inicial pollos'!K29-'cantidad pollos muertos'!K29+1))</f>
        <v>1.9706129322220489E-2</v>
      </c>
      <c r="T30" s="33">
        <f>IF('cantidad pollos muertos'!K29="","",BETAINV(0.975,'cantidad pollos muertos'!K29+1,'cantidad inicial pollos'!K29-'cantidad pollos muertos'!K29+1))</f>
        <v>3.7361342820394494E-2</v>
      </c>
      <c r="U30" s="33">
        <f>IF('cantidad pollos muertos'!L29="","",BETAINV(0.025,'cantidad pollos muertos'!L29+1,'cantidad inicial pollos'!L29-'cantidad pollos muertos'!L29+1))</f>
        <v>3.6606838398886767E-2</v>
      </c>
      <c r="V30" s="33">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3">
        <f>IF('cantidad pollos muertos'!K30="","",BETAINV(0.025,'cantidad pollos muertos'!K30+1,'cantidad inicial pollos'!K30-'cantidad pollos muertos'!K30+1))</f>
        <v>2.6983895533415004E-2</v>
      </c>
      <c r="T31" s="33">
        <f>IF('cantidad pollos muertos'!K30="","",BETAINV(0.975,'cantidad pollos muertos'!K30+1,'cantidad inicial pollos'!K30-'cantidad pollos muertos'!K30+1))</f>
        <v>3.5847816772838548E-2</v>
      </c>
      <c r="U31" s="33">
        <f>IF('cantidad pollos muertos'!L30="","",BETAINV(0.025,'cantidad pollos muertos'!L30+1,'cantidad inicial pollos'!L30-'cantidad pollos muertos'!L30+1))</f>
        <v>1.4979976844291159E-3</v>
      </c>
      <c r="V31" s="33">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3">
        <f>IF('cantidad pollos muertos'!K31="","",BETAINV(0.025,'cantidad pollos muertos'!K31+1,'cantidad inicial pollos'!K31-'cantidad pollos muertos'!K31+1))</f>
        <v>2.0193265879392023E-2</v>
      </c>
      <c r="T32" s="33">
        <f>IF('cantidad pollos muertos'!K31="","",BETAINV(0.975,'cantidad pollos muertos'!K31+1,'cantidad inicial pollos'!K31-'cantidad pollos muertos'!K31+1))</f>
        <v>3.1340467279927009E-2</v>
      </c>
      <c r="U32" s="33">
        <f>IF('cantidad pollos muertos'!L31="","",BETAINV(0.025,'cantidad pollos muertos'!L31+1,'cantidad inicial pollos'!L31-'cantidad pollos muertos'!L31+1))</f>
        <v>2.7843333219580112E-2</v>
      </c>
      <c r="V32" s="33">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3">
        <f>IF('cantidad pollos muertos'!K32="","",BETAINV(0.025,'cantidad pollos muertos'!K32+1,'cantidad inicial pollos'!K32-'cantidad pollos muertos'!K32+1))</f>
        <v>1.0466787871979192E-2</v>
      </c>
      <c r="T33" s="33">
        <f>IF('cantidad pollos muertos'!K32="","",BETAINV(0.975,'cantidad pollos muertos'!K32+1,'cantidad inicial pollos'!K32-'cantidad pollos muertos'!K32+1))</f>
        <v>1.8882110810163E-2</v>
      </c>
      <c r="U33" s="33">
        <f>IF('cantidad pollos muertos'!L32="","",BETAINV(0.025,'cantidad pollos muertos'!L32+1,'cantidad inicial pollos'!L32-'cantidad pollos muertos'!L32+1))</f>
        <v>1.5866328507658393E-2</v>
      </c>
      <c r="V33" s="33">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3">
        <f>IF('cantidad pollos muertos'!K33="","",BETAINV(0.025,'cantidad pollos muertos'!K33+1,'cantidad inicial pollos'!K33-'cantidad pollos muertos'!K33+1))</f>
        <v>1.9563833585560349E-2</v>
      </c>
      <c r="T34" s="33">
        <f>IF('cantidad pollos muertos'!K33="","",BETAINV(0.975,'cantidad pollos muertos'!K33+1,'cantidad inicial pollos'!K33-'cantidad pollos muertos'!K33+1))</f>
        <v>3.2308199389712189E-2</v>
      </c>
      <c r="U34" s="33">
        <f>IF('cantidad pollos muertos'!L33="","",BETAINV(0.025,'cantidad pollos muertos'!L33+1,'cantidad inicial pollos'!L33-'cantidad pollos muertos'!L33+1))</f>
        <v>3.09459782047872E-2</v>
      </c>
      <c r="V34" s="33">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3">
        <f>IF('cantidad pollos muertos'!K34="","",BETAINV(0.025,'cantidad pollos muertos'!K34+1,'cantidad inicial pollos'!K34-'cantidad pollos muertos'!K34+1))</f>
        <v>3.5424924095554387E-2</v>
      </c>
      <c r="T35" s="33">
        <f>IF('cantidad pollos muertos'!K34="","",BETAINV(0.975,'cantidad pollos muertos'!K34+1,'cantidad inicial pollos'!K34-'cantidad pollos muertos'!K34+1))</f>
        <v>4.833551219167731E-2</v>
      </c>
      <c r="U35" s="33">
        <f>IF('cantidad pollos muertos'!L34="","",BETAINV(0.025,'cantidad pollos muertos'!L34+1,'cantidad inicial pollos'!L34-'cantidad pollos muertos'!L34+1))</f>
        <v>9.093857077439485E-2</v>
      </c>
      <c r="V35" s="33">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3">
        <f>IF('cantidad pollos muertos'!K35="","",BETAINV(0.025,'cantidad pollos muertos'!K35+1,'cantidad inicial pollos'!K35-'cantidad pollos muertos'!K35+1))</f>
        <v>1.825501702391194E-2</v>
      </c>
      <c r="T36" s="33">
        <f>IF('cantidad pollos muertos'!K35="","",BETAINV(0.975,'cantidad pollos muertos'!K35+1,'cantidad inicial pollos'!K35-'cantidad pollos muertos'!K35+1))</f>
        <v>2.9569047496849521E-2</v>
      </c>
      <c r="U36" s="33">
        <f>IF('cantidad pollos muertos'!L35="","",BETAINV(0.025,'cantidad pollos muertos'!L35+1,'cantidad inicial pollos'!L35-'cantidad pollos muertos'!L35+1))</f>
        <v>2.3707638331843549E-2</v>
      </c>
      <c r="V36" s="33">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3">
        <f>IF('cantidad pollos muertos'!K36="","",BETAINV(0.025,'cantidad pollos muertos'!K36+1,'cantidad inicial pollos'!K36-'cantidad pollos muertos'!K36+1))</f>
        <v>3.4699745082761991E-3</v>
      </c>
      <c r="T37" s="33">
        <f>IF('cantidad pollos muertos'!K36="","",BETAINV(0.975,'cantidad pollos muertos'!K36+1,'cantidad inicial pollos'!K36-'cantidad pollos muertos'!K36+1))</f>
        <v>9.0786124867182627E-3</v>
      </c>
      <c r="U37" s="33">
        <f>IF('cantidad pollos muertos'!L36="","",BETAINV(0.025,'cantidad pollos muertos'!L36+1,'cantidad inicial pollos'!L36-'cantidad pollos muertos'!L36+1))</f>
        <v>3.6881907037782442E-2</v>
      </c>
      <c r="V37" s="33">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3">
        <f>IF('cantidad pollos muertos'!K37="","",BETAINV(0.025,'cantidad pollos muertos'!K37+1,'cantidad inicial pollos'!K37-'cantidad pollos muertos'!K37+1))</f>
        <v>2.0846351503210625E-2</v>
      </c>
      <c r="T38" s="33">
        <f>IF('cantidad pollos muertos'!K37="","",BETAINV(0.975,'cantidad pollos muertos'!K37+1,'cantidad inicial pollos'!K37-'cantidad pollos muertos'!K37+1))</f>
        <v>3.4269187888405717E-2</v>
      </c>
      <c r="U38" s="33">
        <f>IF('cantidad pollos muertos'!L37="","",BETAINV(0.025,'cantidad pollos muertos'!L37+1,'cantidad inicial pollos'!L37-'cantidad pollos muertos'!L37+1))</f>
        <v>2.0411048207390772E-2</v>
      </c>
      <c r="V38" s="33">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3">
        <f>IF('cantidad pollos muertos'!K38="","",BETAINV(0.025,'cantidad pollos muertos'!K38+1,'cantidad inicial pollos'!K38-'cantidad pollos muertos'!K38+1))</f>
        <v>1.5691602482640316E-2</v>
      </c>
      <c r="T39" s="33">
        <f>IF('cantidad pollos muertos'!K38="","",BETAINV(0.975,'cantidad pollos muertos'!K38+1,'cantidad inicial pollos'!K38-'cantidad pollos muertos'!K38+1))</f>
        <v>2.2778981249483965E-2</v>
      </c>
      <c r="U39" s="33">
        <f>IF('cantidad pollos muertos'!L38="","",BETAINV(0.025,'cantidad pollos muertos'!L38+1,'cantidad inicial pollos'!L38-'cantidad pollos muertos'!L38+1))</f>
        <v>1.5944038913413887E-2</v>
      </c>
      <c r="V39" s="33">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3">
        <f>IF('cantidad pollos muertos'!K39="","",BETAINV(0.025,'cantidad pollos muertos'!K39+1,'cantidad inicial pollos'!K39-'cantidad pollos muertos'!K39+1))</f>
        <v>2.0821397568777125E-2</v>
      </c>
      <c r="T40" s="33">
        <f>IF('cantidad pollos muertos'!K39="","",BETAINV(0.975,'cantidad pollos muertos'!K39+1,'cantidad inicial pollos'!K39-'cantidad pollos muertos'!K39+1))</f>
        <v>2.8863467555418576E-2</v>
      </c>
      <c r="U40" s="33">
        <f>IF('cantidad pollos muertos'!L39="","",BETAINV(0.025,'cantidad pollos muertos'!L39+1,'cantidad inicial pollos'!L39-'cantidad pollos muertos'!L39+1))</f>
        <v>4.3556854257635044E-2</v>
      </c>
      <c r="V40" s="33">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3">
        <f>IF('cantidad pollos muertos'!K40="","",BETAINV(0.025,'cantidad pollos muertos'!K40+1,'cantidad inicial pollos'!K40-'cantidad pollos muertos'!K40+1))</f>
        <v>1.3459558154151251E-2</v>
      </c>
      <c r="T41" s="33">
        <f>IF('cantidad pollos muertos'!K40="","",BETAINV(0.975,'cantidad pollos muertos'!K40+1,'cantidad inicial pollos'!K40-'cantidad pollos muertos'!K40+1))</f>
        <v>1.9835210653932123E-2</v>
      </c>
      <c r="U41" s="33">
        <f>IF('cantidad pollos muertos'!L40="","",BETAINV(0.025,'cantidad pollos muertos'!L40+1,'cantidad inicial pollos'!L40-'cantidad pollos muertos'!L40+1))</f>
        <v>3.2491474182683347E-2</v>
      </c>
      <c r="V41" s="33">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3">
        <f>IF('cantidad pollos muertos'!K41="","",BETAINV(0.025,'cantidad pollos muertos'!K41+1,'cantidad inicial pollos'!K41-'cantidad pollos muertos'!K41+1))</f>
        <v>1.0746260195166682E-2</v>
      </c>
      <c r="T42" s="33">
        <f>IF('cantidad pollos muertos'!K41="","",BETAINV(0.975,'cantidad pollos muertos'!K41+1,'cantidad inicial pollos'!K41-'cantidad pollos muertos'!K41+1))</f>
        <v>1.9255638187833712E-2</v>
      </c>
      <c r="U42" s="33">
        <f>IF('cantidad pollos muertos'!L41="","",BETAINV(0.025,'cantidad pollos muertos'!L41+1,'cantidad inicial pollos'!L41-'cantidad pollos muertos'!L41+1))</f>
        <v>1.1584083785265422E-2</v>
      </c>
      <c r="V42" s="33">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3">
        <f>IF('cantidad pollos muertos'!K42="","",BETAINV(0.025,'cantidad pollos muertos'!K42+1,'cantidad inicial pollos'!K42-'cantidad pollos muertos'!K42+1))</f>
        <v>3.9670456448758475E-2</v>
      </c>
      <c r="T43" s="33">
        <f>IF('cantidad pollos muertos'!K42="","",BETAINV(0.975,'cantidad pollos muertos'!K42+1,'cantidad inicial pollos'!K42-'cantidad pollos muertos'!K42+1))</f>
        <v>4.6445545997180648E-2</v>
      </c>
      <c r="U43" s="33">
        <f>IF('cantidad pollos muertos'!L42="","",BETAINV(0.025,'cantidad pollos muertos'!L42+1,'cantidad inicial pollos'!L42-'cantidad pollos muertos'!L42+1))</f>
        <v>2.4232816907508458E-2</v>
      </c>
      <c r="V43" s="33">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3">
        <f>IF('cantidad pollos muertos'!K43="","",BETAINV(0.025,'cantidad pollos muertos'!K43+1,'cantidad inicial pollos'!K43-'cantidad pollos muertos'!K43+1))</f>
        <v>6.9655241598817016E-2</v>
      </c>
      <c r="T44" s="33">
        <f>IF('cantidad pollos muertos'!K43="","",BETAINV(0.975,'cantidad pollos muertos'!K43+1,'cantidad inicial pollos'!K43-'cantidad pollos muertos'!K43+1))</f>
        <v>7.7541501745345354E-2</v>
      </c>
      <c r="U44" s="33">
        <f>IF('cantidad pollos muertos'!L43="","",BETAINV(0.025,'cantidad pollos muertos'!L43+1,'cantidad inicial pollos'!L43-'cantidad pollos muertos'!L43+1))</f>
        <v>5.0589576787181685E-2</v>
      </c>
      <c r="V44" s="33">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3">
        <f>IF('cantidad pollos muertos'!K44="","",BETAINV(0.025,'cantidad pollos muertos'!K44+1,'cantidad inicial pollos'!K44-'cantidad pollos muertos'!K44+1))</f>
        <v>1.8845143021628194E-2</v>
      </c>
      <c r="T45" s="33">
        <f>IF('cantidad pollos muertos'!K44="","",BETAINV(0.975,'cantidad pollos muertos'!K44+1,'cantidad inicial pollos'!K44-'cantidad pollos muertos'!K44+1))</f>
        <v>3.0087684805041648E-2</v>
      </c>
      <c r="U45" s="33">
        <f>IF('cantidad pollos muertos'!L44="","",BETAINV(0.025,'cantidad pollos muertos'!L44+1,'cantidad inicial pollos'!L44-'cantidad pollos muertos'!L44+1))</f>
        <v>4.6880919492669391E-2</v>
      </c>
      <c r="V45" s="33">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3">
        <f>IF('cantidad pollos muertos'!K45="","",BETAINV(0.025,'cantidad pollos muertos'!K45+1,'cantidad inicial pollos'!K45-'cantidad pollos muertos'!K45+1))</f>
        <v>2.5729819153104273E-2</v>
      </c>
      <c r="T46" s="33">
        <f>IF('cantidad pollos muertos'!K45="","",BETAINV(0.975,'cantidad pollos muertos'!K45+1,'cantidad inicial pollos'!K45-'cantidad pollos muertos'!K45+1))</f>
        <v>3.859373487446871E-2</v>
      </c>
      <c r="U46" s="33">
        <f>IF('cantidad pollos muertos'!L45="","",BETAINV(0.025,'cantidad pollos muertos'!L45+1,'cantidad inicial pollos'!L45-'cantidad pollos muertos'!L45+1))</f>
        <v>8.3027114078755473E-2</v>
      </c>
      <c r="V46" s="33">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3">
        <f>IF('cantidad pollos muertos'!K46="","",BETAINV(0.025,'cantidad pollos muertos'!K46+1,'cantidad inicial pollos'!K46-'cantidad pollos muertos'!K46+1))</f>
        <v>1.8840192997293E-3</v>
      </c>
      <c r="T47" s="33">
        <f>IF('cantidad pollos muertos'!K46="","",BETAINV(0.975,'cantidad pollos muertos'!K46+1,'cantidad inicial pollos'!K46-'cantidad pollos muertos'!K46+1))</f>
        <v>7.8438796155143597E-3</v>
      </c>
      <c r="U47" s="33">
        <f>IF('cantidad pollos muertos'!L46="","",BETAINV(0.025,'cantidad pollos muertos'!L46+1,'cantidad inicial pollos'!L46-'cantidad pollos muertos'!L46+1))</f>
        <v>2.6704988131737453E-2</v>
      </c>
      <c r="V47" s="33">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3">
        <f>IF('cantidad pollos muertos'!K47="","",BETAINV(0.025,'cantidad pollos muertos'!K47+1,'cantidad inicial pollos'!K47-'cantidad pollos muertos'!K47+1))</f>
        <v>4.2241162988898975E-2</v>
      </c>
      <c r="T48" s="33">
        <f>IF('cantidad pollos muertos'!K47="","",BETAINV(0.975,'cantidad pollos muertos'!K47+1,'cantidad inicial pollos'!K47-'cantidad pollos muertos'!K47+1))</f>
        <v>5.3280201417205908E-2</v>
      </c>
      <c r="U48" s="33">
        <f>IF('cantidad pollos muertos'!L47="","",BETAINV(0.025,'cantidad pollos muertos'!L47+1,'cantidad inicial pollos'!L47-'cantidad pollos muertos'!L47+1))</f>
        <v>6.2738022381506803E-2</v>
      </c>
      <c r="V48" s="33">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3">
        <f>IF('cantidad pollos muertos'!K48="","",BETAINV(0.025,'cantidad pollos muertos'!K48+1,'cantidad inicial pollos'!K48-'cantidad pollos muertos'!K48+1))</f>
        <v>3.1495713899325505E-2</v>
      </c>
      <c r="T49" s="33">
        <f>IF('cantidad pollos muertos'!K48="","",BETAINV(0.975,'cantidad pollos muertos'!K48+1,'cantidad inicial pollos'!K48-'cantidad pollos muertos'!K48+1))</f>
        <v>4.6768068091806669E-2</v>
      </c>
      <c r="U49" s="33">
        <f>IF('cantidad pollos muertos'!L48="","",BETAINV(0.025,'cantidad pollos muertos'!L48+1,'cantidad inicial pollos'!L48-'cantidad pollos muertos'!L48+1))</f>
        <v>6.423790296541218E-2</v>
      </c>
      <c r="V49" s="33">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3">
        <f>IF('cantidad pollos muertos'!K49="","",BETAINV(0.025,'cantidad pollos muertos'!K49+1,'cantidad inicial pollos'!K49-'cantidad pollos muertos'!K49+1))</f>
        <v>1.4037264628336266E-2</v>
      </c>
      <c r="T50" s="33">
        <f>IF('cantidad pollos muertos'!K49="","",BETAINV(0.975,'cantidad pollos muertos'!K49+1,'cantidad inicial pollos'!K49-'cantidad pollos muertos'!K49+1))</f>
        <v>2.6029842233907363E-2</v>
      </c>
      <c r="U50" s="33">
        <f>IF('cantidad pollos muertos'!L49="","",BETAINV(0.025,'cantidad pollos muertos'!L49+1,'cantidad inicial pollos'!L49-'cantidad pollos muertos'!L49+1))</f>
        <v>1.7812675827049883E-2</v>
      </c>
      <c r="V50" s="33">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30" t="s">
        <v>98</v>
      </c>
      <c r="C53" s="32">
        <v>0.95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103"/>
  <sheetViews>
    <sheetView topLeftCell="A61" zoomScaleNormal="100" workbookViewId="0">
      <selection activeCell="J37" sqref="J37"/>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9" t="s">
        <v>76</v>
      </c>
      <c r="D1" s="39"/>
      <c r="E1" s="39"/>
      <c r="F1" s="39"/>
      <c r="G1" s="23"/>
      <c r="I1" s="25"/>
      <c r="J1" s="25"/>
      <c r="K1" s="25"/>
      <c r="L1" s="25"/>
      <c r="M1" s="25"/>
      <c r="N1" s="25"/>
    </row>
    <row r="2" spans="1:14" x14ac:dyDescent="0.25">
      <c r="A2" s="6"/>
      <c r="B2" s="6"/>
      <c r="C2" s="37" t="s">
        <v>74</v>
      </c>
      <c r="D2" s="37"/>
      <c r="E2" s="37" t="s">
        <v>75</v>
      </c>
      <c r="F2" s="37"/>
      <c r="G2" s="24"/>
      <c r="I2" s="5"/>
      <c r="J2" s="5"/>
      <c r="K2" s="5"/>
      <c r="L2" s="5"/>
      <c r="M2" s="5"/>
      <c r="N2" s="5"/>
    </row>
    <row r="3" spans="1:14" x14ac:dyDescent="0.25">
      <c r="A3" s="3" t="s">
        <v>63</v>
      </c>
      <c r="B3" s="7" t="s">
        <v>40</v>
      </c>
      <c r="C3" s="3" t="s">
        <v>72</v>
      </c>
      <c r="D3" s="3" t="s">
        <v>73</v>
      </c>
      <c r="E3" s="3" t="s">
        <v>72</v>
      </c>
      <c r="F3" s="3" t="s">
        <v>73</v>
      </c>
      <c r="G3" s="3"/>
      <c r="H3" s="29" t="s">
        <v>89</v>
      </c>
    </row>
    <row r="4" spans="1:14" x14ac:dyDescent="0.25">
      <c r="A4" s="6">
        <v>1</v>
      </c>
      <c r="B4" s="6" t="s">
        <v>30</v>
      </c>
      <c r="C4" s="6">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6">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6">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6">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6"/>
      <c r="H4" s="6">
        <v>0.05</v>
      </c>
    </row>
    <row r="5" spans="1:14" x14ac:dyDescent="0.25">
      <c r="A5" s="6">
        <v>2</v>
      </c>
      <c r="B5" s="6" t="s">
        <v>5</v>
      </c>
      <c r="C5" s="33">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33">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33">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33">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6"/>
      <c r="H5" s="28">
        <v>0.05</v>
      </c>
    </row>
    <row r="6" spans="1:14" x14ac:dyDescent="0.25">
      <c r="A6" s="6">
        <v>3</v>
      </c>
      <c r="B6" s="6" t="s">
        <v>70</v>
      </c>
      <c r="C6" s="33">
        <f>MIN('regiones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33">
        <f>MAX('regiones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33">
        <f>MIN('regiones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33">
        <f>MAX('regiones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6"/>
      <c r="H6" s="28">
        <v>0.05</v>
      </c>
    </row>
    <row r="7" spans="1:14" x14ac:dyDescent="0.25">
      <c r="A7" s="6">
        <v>4</v>
      </c>
      <c r="B7" s="6" t="s">
        <v>16</v>
      </c>
      <c r="C7" s="33">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33">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33">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33">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6"/>
      <c r="H7" s="28">
        <v>0.05</v>
      </c>
    </row>
    <row r="8" spans="1:14" x14ac:dyDescent="0.25">
      <c r="A8" s="6">
        <v>5</v>
      </c>
      <c r="B8" s="6" t="s">
        <v>25</v>
      </c>
      <c r="C8" s="33">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33">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33">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33">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6"/>
      <c r="H8" s="28">
        <v>0.05</v>
      </c>
    </row>
    <row r="9" spans="1:14" x14ac:dyDescent="0.25">
      <c r="A9" s="6">
        <v>6</v>
      </c>
      <c r="B9" s="6" t="s">
        <v>12</v>
      </c>
      <c r="C9" s="33">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33">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33">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33">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6"/>
      <c r="H9" s="28">
        <v>0.05</v>
      </c>
    </row>
    <row r="10" spans="1:14" x14ac:dyDescent="0.25">
      <c r="A10" s="6">
        <v>7</v>
      </c>
      <c r="B10" s="6" t="s">
        <v>15</v>
      </c>
      <c r="C10" s="33">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33">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33">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33">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6"/>
      <c r="H10" s="28">
        <v>0.05</v>
      </c>
    </row>
    <row r="11" spans="1:14" x14ac:dyDescent="0.25">
      <c r="A11" s="6">
        <v>8</v>
      </c>
      <c r="B11" s="6" t="s">
        <v>9</v>
      </c>
      <c r="C11" s="33">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33">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33">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33">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6"/>
      <c r="H11" s="28">
        <v>0.05</v>
      </c>
    </row>
    <row r="12" spans="1:14" x14ac:dyDescent="0.25">
      <c r="A12" s="6">
        <v>9</v>
      </c>
      <c r="B12" s="6" t="s">
        <v>7</v>
      </c>
      <c r="C12" s="33">
        <f>MIN('regiones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33">
        <f>MAX('regiones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0.14119004715724803</v>
      </c>
      <c r="E12" s="33">
        <f>MIN('regiones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33">
        <f>MAX('regiones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0.11743907636986073</v>
      </c>
      <c r="G12" s="6"/>
      <c r="H12" s="28">
        <v>0.05</v>
      </c>
    </row>
    <row r="13" spans="1:14" x14ac:dyDescent="0.25">
      <c r="A13" s="6">
        <v>10</v>
      </c>
      <c r="B13" s="6" t="s">
        <v>71</v>
      </c>
      <c r="C13" s="33">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33">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33">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33">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6"/>
      <c r="H13" s="28">
        <v>0.05</v>
      </c>
    </row>
    <row r="14" spans="1:14" x14ac:dyDescent="0.25">
      <c r="A14" s="6">
        <v>11</v>
      </c>
      <c r="B14" s="6" t="s">
        <v>68</v>
      </c>
      <c r="C14" s="33">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33">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33">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33">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6"/>
      <c r="H14" s="28">
        <v>0.05</v>
      </c>
    </row>
    <row r="15" spans="1:14" x14ac:dyDescent="0.25">
      <c r="A15" s="6">
        <v>12</v>
      </c>
      <c r="B15" s="6" t="s">
        <v>34</v>
      </c>
      <c r="C15" s="33">
        <f>MIN('regiones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33">
        <f>MAX('regiones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0.15441677682749588</v>
      </c>
      <c r="E15" s="33">
        <f>MIN('regiones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33">
        <f>MAX('regiones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0.128872845880738</v>
      </c>
      <c r="G15" s="6"/>
      <c r="H15" s="28">
        <v>0.05</v>
      </c>
    </row>
    <row r="16" spans="1:14" x14ac:dyDescent="0.25">
      <c r="A16" s="6">
        <v>13</v>
      </c>
      <c r="B16" s="6" t="s">
        <v>27</v>
      </c>
      <c r="C16" s="33">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33">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33">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33">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6"/>
      <c r="H16" s="28">
        <v>0.05</v>
      </c>
    </row>
    <row r="17" spans="1:8" x14ac:dyDescent="0.25">
      <c r="A17" s="6">
        <v>14</v>
      </c>
      <c r="B17" s="6" t="s">
        <v>64</v>
      </c>
      <c r="C17" s="33">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1.0521720534539213E-2</v>
      </c>
      <c r="D17" s="33">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33">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33">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6"/>
      <c r="H17" s="28">
        <v>0.05</v>
      </c>
    </row>
    <row r="18" spans="1:8" x14ac:dyDescent="0.25">
      <c r="A18" s="6">
        <v>15</v>
      </c>
      <c r="B18" s="6" t="s">
        <v>8</v>
      </c>
      <c r="C18" s="33">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1.2065222154757494E-2</v>
      </c>
      <c r="D18" s="33">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33">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33">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6"/>
      <c r="H18" s="28">
        <v>0.05</v>
      </c>
    </row>
    <row r="19" spans="1:8" x14ac:dyDescent="0.25">
      <c r="A19" s="6">
        <v>16</v>
      </c>
      <c r="B19" s="6" t="s">
        <v>35</v>
      </c>
      <c r="C19" s="33">
        <f>MIN('regiones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1.2830696306044517E-2</v>
      </c>
      <c r="D19" s="33">
        <f>MAX('regiones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8.0369036165242602E-2</v>
      </c>
      <c r="E19" s="33">
        <f>MIN('regiones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33">
        <f>MAX('regiones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6.7034192539259449E-2</v>
      </c>
      <c r="G19" s="6"/>
      <c r="H19" s="28">
        <v>0.05</v>
      </c>
    </row>
    <row r="20" spans="1:8" x14ac:dyDescent="0.25">
      <c r="A20" s="6">
        <v>17</v>
      </c>
      <c r="B20" s="6" t="s">
        <v>69</v>
      </c>
      <c r="C20" s="33">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9.1343993354656428E-3</v>
      </c>
      <c r="D20" s="33">
        <f>MAX('regiones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33">
        <f>MIN('regiones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33">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6"/>
      <c r="H20" s="28">
        <v>0.05</v>
      </c>
    </row>
    <row r="21" spans="1:8" x14ac:dyDescent="0.25">
      <c r="A21" s="6">
        <v>18</v>
      </c>
      <c r="B21" s="6" t="s">
        <v>11</v>
      </c>
      <c r="C21" s="33">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33">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33">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33">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6"/>
      <c r="H21" s="28">
        <v>0.05</v>
      </c>
    </row>
    <row r="22" spans="1:8" x14ac:dyDescent="0.25">
      <c r="A22" s="6">
        <v>19</v>
      </c>
      <c r="B22" s="6" t="s">
        <v>65</v>
      </c>
      <c r="C22" s="33">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33">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33">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33">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4.6214920629670961E-2</v>
      </c>
      <c r="G22" s="6"/>
      <c r="H22" s="28">
        <v>0.05</v>
      </c>
    </row>
    <row r="23" spans="1:8" x14ac:dyDescent="0.25">
      <c r="A23" s="6">
        <v>20</v>
      </c>
      <c r="B23" s="6" t="s">
        <v>23</v>
      </c>
      <c r="C23" s="33">
        <f>MIN('regiones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1.3782054174299683E-5</v>
      </c>
      <c r="D23" s="33">
        <f>MAX('regiones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7.054415466789421E-2</v>
      </c>
      <c r="E23" s="33">
        <f>MIN('regiones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2.006084982533296E-3</v>
      </c>
      <c r="F23" s="33">
        <f>MAX('regiones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4.8970952423400181E-2</v>
      </c>
      <c r="G23" s="6"/>
      <c r="H23" s="28">
        <v>0.05</v>
      </c>
    </row>
    <row r="24" spans="1:8" x14ac:dyDescent="0.25">
      <c r="A24" s="6">
        <v>21</v>
      </c>
      <c r="B24" s="6" t="s">
        <v>10</v>
      </c>
      <c r="C24" s="33">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33">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33">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33">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4.6880919492669391E-2</v>
      </c>
      <c r="G24" s="6"/>
      <c r="H24" s="28">
        <v>0.05</v>
      </c>
    </row>
    <row r="25" spans="1:8" x14ac:dyDescent="0.25">
      <c r="A25" s="6">
        <v>22</v>
      </c>
      <c r="B25" s="6" t="s">
        <v>38</v>
      </c>
      <c r="C25" s="33">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9.9824077603693131E-3</v>
      </c>
      <c r="D25" s="33">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0.12247071822539768</v>
      </c>
      <c r="E25" s="33">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1.9362577136936565E-2</v>
      </c>
      <c r="F25" s="33">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9.7724423014538334E-2</v>
      </c>
      <c r="G25" s="6"/>
      <c r="H25" s="28">
        <v>0.05</v>
      </c>
    </row>
    <row r="26" spans="1:8" x14ac:dyDescent="0.25">
      <c r="A26" s="6">
        <v>23</v>
      </c>
      <c r="B26" s="6" t="s">
        <v>14</v>
      </c>
      <c r="C26" s="33">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7.9580120086738468E-3</v>
      </c>
      <c r="D26" s="33">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7.6702967402606625E-2</v>
      </c>
      <c r="E26" s="33">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1.5933966830937729E-2</v>
      </c>
      <c r="F26" s="33">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5.0308632478614584E-2</v>
      </c>
      <c r="G26" s="6"/>
      <c r="H26" s="28">
        <v>0.05</v>
      </c>
    </row>
    <row r="27" spans="1:8" x14ac:dyDescent="0.25">
      <c r="A27" s="6">
        <v>24</v>
      </c>
      <c r="B27" s="6" t="s">
        <v>36</v>
      </c>
      <c r="C27" s="33">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33">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33">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33">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6"/>
      <c r="H27" s="28">
        <v>0.05</v>
      </c>
    </row>
    <row r="28" spans="1:8" x14ac:dyDescent="0.25">
      <c r="A28" s="6">
        <v>25</v>
      </c>
      <c r="B28" s="6" t="s">
        <v>24</v>
      </c>
      <c r="C28" s="33">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2.8293768220318581E-3</v>
      </c>
      <c r="D28" s="33">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7.6321410568283343E-2</v>
      </c>
      <c r="E28" s="33">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9.7609709574213444E-3</v>
      </c>
      <c r="F28" s="33">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5.6648430365609452E-2</v>
      </c>
      <c r="G28" s="6"/>
      <c r="H28" s="28">
        <v>0.05</v>
      </c>
    </row>
    <row r="29" spans="1:8" x14ac:dyDescent="0.25">
      <c r="A29" s="6">
        <v>26</v>
      </c>
      <c r="B29" s="6" t="s">
        <v>39</v>
      </c>
      <c r="C29" s="33">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33">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33">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2.7028324269193993E-2</v>
      </c>
      <c r="F29" s="33">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6"/>
      <c r="H29" s="28">
        <v>0.05</v>
      </c>
    </row>
    <row r="30" spans="1:8" x14ac:dyDescent="0.25">
      <c r="A30" s="6">
        <v>27</v>
      </c>
      <c r="B30" s="6" t="s">
        <v>28</v>
      </c>
      <c r="C30" s="33">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33">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33">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33">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6"/>
      <c r="H30" s="28">
        <v>0.05</v>
      </c>
    </row>
    <row r="31" spans="1:8" x14ac:dyDescent="0.25">
      <c r="A31" s="6">
        <v>28</v>
      </c>
      <c r="B31" s="6" t="s">
        <v>21</v>
      </c>
      <c r="C31" s="33">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33">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33">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33">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6"/>
      <c r="H31" s="28">
        <v>0.05</v>
      </c>
    </row>
    <row r="32" spans="1:8" x14ac:dyDescent="0.25">
      <c r="A32" s="6">
        <v>29</v>
      </c>
      <c r="B32" s="6" t="s">
        <v>0</v>
      </c>
      <c r="C32" s="33">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33">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33">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33">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6"/>
      <c r="H32" s="28">
        <v>0.05</v>
      </c>
    </row>
    <row r="33" spans="1:8" x14ac:dyDescent="0.25">
      <c r="A33" s="6">
        <v>30</v>
      </c>
      <c r="B33" s="6" t="s">
        <v>31</v>
      </c>
      <c r="C33" s="33">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33">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33">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33">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6"/>
      <c r="H33" s="28">
        <v>0.05</v>
      </c>
    </row>
    <row r="34" spans="1:8" x14ac:dyDescent="0.25">
      <c r="A34" s="6">
        <v>31</v>
      </c>
      <c r="B34" s="6" t="s">
        <v>32</v>
      </c>
      <c r="C34" s="33">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33">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33">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33">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6"/>
      <c r="H34" s="28">
        <v>0.05</v>
      </c>
    </row>
    <row r="35" spans="1:8" x14ac:dyDescent="0.25">
      <c r="A35" s="6">
        <v>32</v>
      </c>
      <c r="B35" s="6" t="s">
        <v>13</v>
      </c>
      <c r="C35" s="33">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33">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33">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33">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6"/>
      <c r="H35" s="28">
        <v>0.05</v>
      </c>
    </row>
    <row r="36" spans="1:8" x14ac:dyDescent="0.25">
      <c r="A36" s="6">
        <v>33</v>
      </c>
      <c r="B36" s="6" t="s">
        <v>18</v>
      </c>
      <c r="C36" s="33">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33">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0.11864461620810685</v>
      </c>
      <c r="E36" s="33">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33">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9.9525991761323707E-2</v>
      </c>
      <c r="G36" s="6"/>
      <c r="H36" s="28">
        <v>0.05</v>
      </c>
    </row>
    <row r="37" spans="1:8" x14ac:dyDescent="0.25">
      <c r="A37" s="6">
        <v>34</v>
      </c>
      <c r="B37" s="6" t="s">
        <v>1</v>
      </c>
      <c r="C37" s="33">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33">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33">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33">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6"/>
      <c r="H37" s="28">
        <v>0.05</v>
      </c>
    </row>
    <row r="38" spans="1:8" x14ac:dyDescent="0.25">
      <c r="A38" s="6">
        <v>35</v>
      </c>
      <c r="B38" s="6" t="s">
        <v>37</v>
      </c>
      <c r="C38" s="33">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33">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33">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33">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6"/>
      <c r="H38" s="28">
        <v>0.05</v>
      </c>
    </row>
    <row r="39" spans="1:8" x14ac:dyDescent="0.25">
      <c r="A39" s="6">
        <v>36</v>
      </c>
      <c r="B39" s="6" t="s">
        <v>20</v>
      </c>
      <c r="C39" s="33">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33">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33">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33">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6"/>
      <c r="H39" s="28">
        <v>0.05</v>
      </c>
    </row>
    <row r="40" spans="1:8" x14ac:dyDescent="0.25">
      <c r="A40" s="6">
        <v>37</v>
      </c>
      <c r="B40" s="6" t="s">
        <v>66</v>
      </c>
      <c r="C40" s="33">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33">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33">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33">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6"/>
      <c r="H40" s="28">
        <v>0.05</v>
      </c>
    </row>
    <row r="41" spans="1:8" x14ac:dyDescent="0.25">
      <c r="A41" s="6">
        <v>38</v>
      </c>
      <c r="B41" s="6" t="s">
        <v>19</v>
      </c>
      <c r="C41" s="33">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33">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6.2293243542040022E-2</v>
      </c>
      <c r="E41" s="33">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33">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5.0356594105307885E-2</v>
      </c>
      <c r="G41" s="6"/>
      <c r="H41" s="28">
        <v>0.05</v>
      </c>
    </row>
    <row r="42" spans="1:8" x14ac:dyDescent="0.25">
      <c r="A42" s="6">
        <v>39</v>
      </c>
      <c r="B42" s="6" t="s">
        <v>26</v>
      </c>
      <c r="C42" s="33">
        <f>MIN('regiones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33">
        <f>MAX('regiones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0.12840007592700819</v>
      </c>
      <c r="E42" s="33">
        <f>MIN('regiones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33">
        <f>MAX('regiones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0.11043169002348147</v>
      </c>
      <c r="G42" s="6"/>
      <c r="H42" s="28">
        <v>0.05</v>
      </c>
    </row>
    <row r="43" spans="1:8" x14ac:dyDescent="0.25">
      <c r="A43" s="6">
        <v>40</v>
      </c>
      <c r="B43" s="6" t="s">
        <v>33</v>
      </c>
      <c r="C43" s="33">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33">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33">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33">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6"/>
      <c r="H43" s="28">
        <v>0.05</v>
      </c>
    </row>
    <row r="44" spans="1:8" x14ac:dyDescent="0.25">
      <c r="A44" s="6">
        <v>41</v>
      </c>
      <c r="B44" s="6" t="s">
        <v>6</v>
      </c>
      <c r="C44" s="33">
        <f>MIN('regiones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33">
        <f>MAX('regiones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8.5872048118610156E-2</v>
      </c>
      <c r="E44" s="33">
        <f>MIN('regiones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33">
        <f>MAX('regiones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7.6746772909233318E-2</v>
      </c>
      <c r="G44" s="6"/>
      <c r="H44" s="28">
        <v>0.05</v>
      </c>
    </row>
    <row r="45" spans="1:8" x14ac:dyDescent="0.25">
      <c r="A45" s="6">
        <v>42</v>
      </c>
      <c r="B45" s="6" t="s">
        <v>4</v>
      </c>
      <c r="C45" s="33">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33">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9.9836260610489114E-2</v>
      </c>
      <c r="E45" s="33">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33">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9.0962990926360121E-2</v>
      </c>
      <c r="G45" s="6"/>
      <c r="H45" s="28">
        <v>0.05</v>
      </c>
    </row>
    <row r="46" spans="1:8" x14ac:dyDescent="0.25">
      <c r="A46" s="6">
        <v>43</v>
      </c>
      <c r="B46" s="6" t="s">
        <v>2</v>
      </c>
      <c r="C46" s="33">
        <f>MIN('regiones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33">
        <f>MAX('regiones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0.10917044329418557</v>
      </c>
      <c r="E46" s="33">
        <f>MIN('regiones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33">
        <f>MAX('regiones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7.5479388634965616E-2</v>
      </c>
      <c r="G46" s="6"/>
      <c r="H46" s="28">
        <v>0.05</v>
      </c>
    </row>
    <row r="47" spans="1:8" x14ac:dyDescent="0.25">
      <c r="A47" s="6">
        <v>44</v>
      </c>
      <c r="B47" s="6" t="s">
        <v>29</v>
      </c>
      <c r="C47" s="33">
        <f>MIN('regiones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33">
        <f>MAX('regiones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7.4778570673349143E-2</v>
      </c>
      <c r="E47" s="33">
        <f>MIN('regiones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33">
        <f>MAX('regiones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5.6658075997594211E-2</v>
      </c>
      <c r="G47" s="6"/>
      <c r="H47" s="28">
        <v>0.05</v>
      </c>
    </row>
    <row r="48" spans="1:8" x14ac:dyDescent="0.25">
      <c r="A48" s="6">
        <v>45</v>
      </c>
      <c r="B48" s="6" t="s">
        <v>22</v>
      </c>
      <c r="C48" s="33">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1.8840192997293E-3</v>
      </c>
      <c r="D48" s="33">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33">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7.8438796155143597E-3</v>
      </c>
      <c r="F48" s="33">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6"/>
      <c r="H48" s="28">
        <v>0.05</v>
      </c>
    </row>
    <row r="49" spans="1:8" x14ac:dyDescent="0.25">
      <c r="A49" s="6">
        <v>46</v>
      </c>
      <c r="B49" s="6" t="s">
        <v>67</v>
      </c>
      <c r="C49" s="33">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33">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33">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33">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6"/>
      <c r="H49" s="28">
        <v>0.05</v>
      </c>
    </row>
    <row r="50" spans="1:8" x14ac:dyDescent="0.25">
      <c r="A50" s="6">
        <v>47</v>
      </c>
      <c r="B50" s="6" t="s">
        <v>3</v>
      </c>
      <c r="C50" s="33">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33">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33">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33">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6"/>
      <c r="H50" s="28">
        <v>0.05</v>
      </c>
    </row>
    <row r="51" spans="1:8" x14ac:dyDescent="0.25">
      <c r="A51" s="6">
        <v>48</v>
      </c>
      <c r="B51" s="6" t="s">
        <v>17</v>
      </c>
      <c r="C51" s="33">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1.2389613390461286E-2</v>
      </c>
      <c r="D51" s="33">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0.10214242378704463</v>
      </c>
      <c r="E51" s="33">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2.3780909163713004E-2</v>
      </c>
      <c r="F51" s="33">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7.2814717628659723E-2</v>
      </c>
      <c r="G51" s="6"/>
      <c r="H51" s="28">
        <v>0.05</v>
      </c>
    </row>
    <row r="54" spans="1:8" x14ac:dyDescent="0.25">
      <c r="C54" s="38" t="s">
        <v>79</v>
      </c>
      <c r="D54" s="38"/>
      <c r="E54" s="25"/>
    </row>
    <row r="55" spans="1:8" x14ac:dyDescent="0.25">
      <c r="C55" s="2" t="s">
        <v>80</v>
      </c>
      <c r="D55" s="5" t="s">
        <v>81</v>
      </c>
      <c r="E55" s="2"/>
      <c r="F55" s="5"/>
      <c r="G55" s="2"/>
      <c r="H55" s="5"/>
    </row>
    <row r="56" spans="1:8" x14ac:dyDescent="0.25">
      <c r="C56">
        <f>(C4+D4)/2</f>
        <v>4.784634623520212E-2</v>
      </c>
      <c r="D56">
        <f>(E4+F4)/2</f>
        <v>4.2483573146848697E-2</v>
      </c>
    </row>
    <row r="57" spans="1:8" x14ac:dyDescent="0.25">
      <c r="C57">
        <f t="shared" ref="C57:C103" si="0">(C5+D5)/2</f>
        <v>4.4849436759287667E-2</v>
      </c>
      <c r="D57">
        <f t="shared" ref="D57:D103" si="1">(E5+F5)/2</f>
        <v>4.1483549296814734E-2</v>
      </c>
    </row>
    <row r="58" spans="1:8" x14ac:dyDescent="0.25">
      <c r="C58">
        <f t="shared" si="0"/>
        <v>3.9536326733484527E-2</v>
      </c>
      <c r="D58">
        <f t="shared" si="1"/>
        <v>3.5735445039081951E-2</v>
      </c>
    </row>
    <row r="59" spans="1:8" x14ac:dyDescent="0.25">
      <c r="C59">
        <f t="shared" si="0"/>
        <v>5.6400807482371536E-2</v>
      </c>
      <c r="D59">
        <f t="shared" si="1"/>
        <v>4.9286909523467856E-2</v>
      </c>
    </row>
    <row r="60" spans="1:8" x14ac:dyDescent="0.25">
      <c r="C60">
        <f t="shared" si="0"/>
        <v>3.8783296932426527E-2</v>
      </c>
      <c r="D60">
        <f t="shared" si="1"/>
        <v>3.3834905753445201E-2</v>
      </c>
    </row>
    <row r="61" spans="1:8" x14ac:dyDescent="0.25">
      <c r="C61">
        <f t="shared" si="0"/>
        <v>6.0780117513283494E-2</v>
      </c>
      <c r="D61">
        <f t="shared" si="1"/>
        <v>5.1990706460430212E-2</v>
      </c>
    </row>
    <row r="62" spans="1:8" x14ac:dyDescent="0.25">
      <c r="C62">
        <f t="shared" si="0"/>
        <v>4.075959116743548E-2</v>
      </c>
      <c r="D62">
        <f t="shared" si="1"/>
        <v>3.6659431652632773E-2</v>
      </c>
    </row>
    <row r="63" spans="1:8" x14ac:dyDescent="0.25">
      <c r="C63">
        <f t="shared" si="0"/>
        <v>3.3741098816488839E-2</v>
      </c>
      <c r="D63">
        <f t="shared" si="1"/>
        <v>3.0527881054806555E-2</v>
      </c>
    </row>
    <row r="64" spans="1:8" x14ac:dyDescent="0.25">
      <c r="C64">
        <f t="shared" si="0"/>
        <v>7.5015277646548445E-2</v>
      </c>
      <c r="D64">
        <f t="shared" si="1"/>
        <v>6.7217939434758123E-2</v>
      </c>
    </row>
    <row r="65" spans="3:4" x14ac:dyDescent="0.25">
      <c r="C65">
        <f t="shared" si="0"/>
        <v>5.2778173279380725E-2</v>
      </c>
      <c r="D65">
        <f t="shared" si="1"/>
        <v>4.8395153734491783E-2</v>
      </c>
    </row>
    <row r="66" spans="3:4" x14ac:dyDescent="0.25">
      <c r="C66">
        <f t="shared" si="0"/>
        <v>3.4522053559650649E-2</v>
      </c>
      <c r="D66">
        <f t="shared" si="1"/>
        <v>3.1254157422064471E-2</v>
      </c>
    </row>
    <row r="67" spans="3:4" x14ac:dyDescent="0.25">
      <c r="C67">
        <f t="shared" si="0"/>
        <v>7.9960081080267364E-2</v>
      </c>
      <c r="D67">
        <f t="shared" si="1"/>
        <v>7.0700508719985178E-2</v>
      </c>
    </row>
    <row r="68" spans="3:4" x14ac:dyDescent="0.25">
      <c r="C68">
        <f t="shared" si="0"/>
        <v>6.7430003561988833E-2</v>
      </c>
      <c r="D68">
        <f t="shared" si="1"/>
        <v>6.3838918681456025E-2</v>
      </c>
    </row>
    <row r="69" spans="3:4" x14ac:dyDescent="0.25">
      <c r="C69">
        <f t="shared" si="0"/>
        <v>4.3924695802630455E-2</v>
      </c>
      <c r="D69">
        <f t="shared" si="1"/>
        <v>3.9783640969365132E-2</v>
      </c>
    </row>
    <row r="70" spans="3:4" x14ac:dyDescent="0.25">
      <c r="C70">
        <f t="shared" si="0"/>
        <v>4.1016515002253964E-2</v>
      </c>
      <c r="D70">
        <f t="shared" si="1"/>
        <v>3.9818503841528415E-2</v>
      </c>
    </row>
    <row r="71" spans="3:4" x14ac:dyDescent="0.25">
      <c r="C71">
        <f t="shared" si="0"/>
        <v>4.6599866235643557E-2</v>
      </c>
      <c r="D71">
        <f t="shared" si="1"/>
        <v>4.3238988069653421E-2</v>
      </c>
    </row>
    <row r="72" spans="3:4" x14ac:dyDescent="0.25">
      <c r="C72">
        <f t="shared" si="0"/>
        <v>4.1783317483531188E-2</v>
      </c>
      <c r="D72">
        <f t="shared" si="1"/>
        <v>3.6876543811975318E-2</v>
      </c>
    </row>
    <row r="73" spans="3:4" x14ac:dyDescent="0.25">
      <c r="C73">
        <f t="shared" si="0"/>
        <v>5.6241283025071823E-2</v>
      </c>
      <c r="D73">
        <f t="shared" si="1"/>
        <v>4.8421797909485156E-2</v>
      </c>
    </row>
    <row r="74" spans="3:4" x14ac:dyDescent="0.25">
      <c r="C74">
        <f t="shared" si="0"/>
        <v>2.9516069015001548E-2</v>
      </c>
      <c r="D74">
        <f t="shared" si="1"/>
        <v>2.7277061375044841E-2</v>
      </c>
    </row>
    <row r="75" spans="3:4" x14ac:dyDescent="0.25">
      <c r="C75">
        <f t="shared" si="0"/>
        <v>3.5278968361034252E-2</v>
      </c>
      <c r="D75">
        <f t="shared" si="1"/>
        <v>2.5488518702966739E-2</v>
      </c>
    </row>
    <row r="76" spans="3:4" x14ac:dyDescent="0.25">
      <c r="C76">
        <f t="shared" si="0"/>
        <v>3.6531447400988126E-2</v>
      </c>
      <c r="D76">
        <f t="shared" si="1"/>
        <v>3.2476016336929495E-2</v>
      </c>
    </row>
    <row r="77" spans="3:4" x14ac:dyDescent="0.25">
      <c r="C77">
        <f t="shared" si="0"/>
        <v>6.62265629928835E-2</v>
      </c>
      <c r="D77">
        <f t="shared" si="1"/>
        <v>5.8543500075737449E-2</v>
      </c>
    </row>
    <row r="78" spans="3:4" x14ac:dyDescent="0.25">
      <c r="C78">
        <f t="shared" si="0"/>
        <v>4.233048970564024E-2</v>
      </c>
      <c r="D78">
        <f t="shared" si="1"/>
        <v>3.3121299654776157E-2</v>
      </c>
    </row>
    <row r="79" spans="3:4" x14ac:dyDescent="0.25">
      <c r="C79">
        <f t="shared" si="0"/>
        <v>4.0825647020573272E-2</v>
      </c>
      <c r="D79">
        <f t="shared" si="1"/>
        <v>3.8858420590934598E-2</v>
      </c>
    </row>
    <row r="80" spans="3:4" x14ac:dyDescent="0.25">
      <c r="C80">
        <f t="shared" si="0"/>
        <v>3.9575393695157599E-2</v>
      </c>
      <c r="D80">
        <f t="shared" si="1"/>
        <v>3.3204700661515402E-2</v>
      </c>
    </row>
    <row r="81" spans="3:4" x14ac:dyDescent="0.25">
      <c r="C81">
        <f t="shared" si="0"/>
        <v>5.744877001040033E-2</v>
      </c>
      <c r="D81">
        <f t="shared" si="1"/>
        <v>5.0607581460043308E-2</v>
      </c>
    </row>
    <row r="82" spans="3:4" x14ac:dyDescent="0.25">
      <c r="C82">
        <f t="shared" si="0"/>
        <v>4.9277977676795301E-2</v>
      </c>
      <c r="D82">
        <f t="shared" si="1"/>
        <v>4.2995751111981714E-2</v>
      </c>
    </row>
    <row r="83" spans="3:4" x14ac:dyDescent="0.25">
      <c r="C83">
        <f t="shared" si="0"/>
        <v>5.1556006014235031E-2</v>
      </c>
      <c r="D83">
        <f t="shared" si="1"/>
        <v>4.6674925274960317E-2</v>
      </c>
    </row>
    <row r="84" spans="3:4" x14ac:dyDescent="0.25">
      <c r="C84">
        <f t="shared" si="0"/>
        <v>3.7431736160829766E-2</v>
      </c>
      <c r="D84">
        <f t="shared" si="1"/>
        <v>3.2446429115888423E-2</v>
      </c>
    </row>
    <row r="85" spans="3:4" x14ac:dyDescent="0.25">
      <c r="C85">
        <f t="shared" si="0"/>
        <v>4.5588796895214355E-2</v>
      </c>
      <c r="D85">
        <f t="shared" si="1"/>
        <v>3.9722014297559782E-2</v>
      </c>
    </row>
    <row r="86" spans="3:4" x14ac:dyDescent="0.25">
      <c r="C86">
        <f t="shared" si="0"/>
        <v>4.1652261064670071E-2</v>
      </c>
      <c r="D86">
        <f t="shared" si="1"/>
        <v>3.6434164042557907E-2</v>
      </c>
    </row>
    <row r="87" spans="3:4" x14ac:dyDescent="0.25">
      <c r="C87">
        <f t="shared" si="0"/>
        <v>3.3828196417877793E-2</v>
      </c>
      <c r="D87">
        <f t="shared" si="1"/>
        <v>2.7338632064517258E-2</v>
      </c>
    </row>
    <row r="88" spans="3:4" x14ac:dyDescent="0.25">
      <c r="C88">
        <f t="shared" si="0"/>
        <v>6.4619957788938129E-2</v>
      </c>
      <c r="D88">
        <f t="shared" si="1"/>
        <v>5.8654369697470177E-2</v>
      </c>
    </row>
    <row r="89" spans="3:4" x14ac:dyDescent="0.25">
      <c r="C89">
        <f t="shared" si="0"/>
        <v>3.2302964857036626E-2</v>
      </c>
      <c r="D89">
        <f t="shared" si="1"/>
        <v>2.811861854650188E-2</v>
      </c>
    </row>
    <row r="90" spans="3:4" x14ac:dyDescent="0.25">
      <c r="C90">
        <f t="shared" si="0"/>
        <v>4.3046117063583557E-2</v>
      </c>
      <c r="D90">
        <f t="shared" si="1"/>
        <v>3.598654746058997E-2</v>
      </c>
    </row>
    <row r="91" spans="3:4" x14ac:dyDescent="0.25">
      <c r="C91">
        <f t="shared" si="0"/>
        <v>4.3129216049080966E-2</v>
      </c>
      <c r="D91">
        <f t="shared" si="1"/>
        <v>3.5058755704557659E-2</v>
      </c>
    </row>
    <row r="92" spans="3:4" x14ac:dyDescent="0.25">
      <c r="C92">
        <f t="shared" si="0"/>
        <v>4.048694534603417E-2</v>
      </c>
      <c r="D92">
        <f t="shared" si="1"/>
        <v>3.6893066542129441E-2</v>
      </c>
    </row>
    <row r="93" spans="3:4" x14ac:dyDescent="0.25">
      <c r="C93">
        <f t="shared" si="0"/>
        <v>3.6818986566839754E-2</v>
      </c>
      <c r="D93">
        <f t="shared" si="1"/>
        <v>3.3862568411839641E-2</v>
      </c>
    </row>
    <row r="94" spans="3:4" x14ac:dyDescent="0.25">
      <c r="C94">
        <f t="shared" si="0"/>
        <v>6.9242789423307777E-2</v>
      </c>
      <c r="D94">
        <f t="shared" si="1"/>
        <v>6.306466559040233E-2</v>
      </c>
    </row>
    <row r="95" spans="3:4" x14ac:dyDescent="0.25">
      <c r="C95">
        <f t="shared" si="0"/>
        <v>6.103440843630864E-2</v>
      </c>
      <c r="D95">
        <f t="shared" si="1"/>
        <v>5.3693424532683956E-2</v>
      </c>
    </row>
    <row r="96" spans="3:4" x14ac:dyDescent="0.25">
      <c r="C96">
        <f t="shared" si="0"/>
        <v>5.0601755241498812E-2</v>
      </c>
      <c r="D96">
        <f t="shared" si="1"/>
        <v>4.8242576017561906E-2</v>
      </c>
    </row>
    <row r="97" spans="3:4" x14ac:dyDescent="0.25">
      <c r="C97">
        <f t="shared" si="0"/>
        <v>5.8718604532877187E-2</v>
      </c>
      <c r="D97">
        <f t="shared" si="1"/>
        <v>5.6338773852923324E-2</v>
      </c>
    </row>
    <row r="98" spans="3:4" x14ac:dyDescent="0.25">
      <c r="C98">
        <f t="shared" si="0"/>
        <v>5.9152421314825607E-2</v>
      </c>
      <c r="D98">
        <f t="shared" si="1"/>
        <v>4.6440831306068353E-2</v>
      </c>
    </row>
    <row r="99" spans="3:4" x14ac:dyDescent="0.25">
      <c r="C99">
        <f t="shared" si="0"/>
        <v>4.2399605609261683E-2</v>
      </c>
      <c r="D99">
        <f t="shared" si="1"/>
        <v>3.7636092876027427E-2</v>
      </c>
    </row>
    <row r="100" spans="3:4" x14ac:dyDescent="0.25">
      <c r="C100">
        <f t="shared" si="0"/>
        <v>2.9391724191112932E-2</v>
      </c>
      <c r="D100">
        <f t="shared" si="1"/>
        <v>2.2728984550334303E-2</v>
      </c>
    </row>
    <row r="101" spans="3:4" x14ac:dyDescent="0.25">
      <c r="C101">
        <f t="shared" si="0"/>
        <v>4.3886407771377742E-2</v>
      </c>
      <c r="D101">
        <f t="shared" si="1"/>
        <v>4.0275962196145154E-2</v>
      </c>
    </row>
    <row r="102" spans="3:4" x14ac:dyDescent="0.25">
      <c r="C102">
        <f t="shared" si="0"/>
        <v>3.8890622076086456E-2</v>
      </c>
      <c r="D102">
        <f t="shared" si="1"/>
        <v>3.4388161816543431E-2</v>
      </c>
    </row>
    <row r="103" spans="3:4" x14ac:dyDescent="0.25">
      <c r="C103">
        <f t="shared" si="0"/>
        <v>5.7266018588752958E-2</v>
      </c>
      <c r="D103">
        <f t="shared" si="1"/>
        <v>4.8297813396186363E-2</v>
      </c>
    </row>
  </sheetData>
  <mergeCells count="4">
    <mergeCell ref="C54:D54"/>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cantidad inicial pollos</vt:lpstr>
      <vt:lpstr>cantidad pollos muertos</vt:lpstr>
      <vt:lpstr>Estadisticas Descriptivas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2018-12-03T18:46:49Z</dcterms:modified>
</cp:coreProperties>
</file>