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evin\Desktop\Stuck-in-the-Movie\"/>
    </mc:Choice>
  </mc:AlternateContent>
  <xr:revisionPtr revIDLastSave="0" documentId="13_ncr:1_{0A767A1F-B9E1-4211-9911-1F473ED82538}" xr6:coauthVersionLast="47" xr6:coauthVersionMax="47" xr10:uidLastSave="{00000000-0000-0000-0000-000000000000}"/>
  <bookViews>
    <workbookView xWindow="-120" yWindow="-120" windowWidth="20730" windowHeight="11160" activeTab="3" xr2:uid="{D0007A94-825D-4D2C-80AE-41F94EDC227B}"/>
  </bookViews>
  <sheets>
    <sheet name="Master" sheetId="4" r:id="rId1"/>
    <sheet name="R0" sheetId="2" r:id="rId2"/>
    <sheet name="AnalysisR0" sheetId="1" r:id="rId3"/>
    <sheet name="ProgramR0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5" i="5"/>
  <c r="C77" i="5"/>
  <c r="E65" i="1"/>
  <c r="C65" i="1"/>
  <c r="E55" i="1"/>
  <c r="C55" i="1"/>
  <c r="C45" i="1"/>
  <c r="D44" i="1"/>
  <c r="C44" i="1"/>
  <c r="D43" i="1"/>
  <c r="D42" i="1"/>
  <c r="D41" i="1"/>
  <c r="D40" i="1"/>
  <c r="K45" i="1" s="1"/>
  <c r="D39" i="1"/>
  <c r="D38" i="1"/>
  <c r="H45" i="1" s="1"/>
  <c r="C32" i="1"/>
  <c r="D31" i="1"/>
  <c r="D30" i="1"/>
  <c r="J32" i="1" s="1"/>
  <c r="D29" i="1"/>
  <c r="H32" i="1" s="1"/>
  <c r="D23" i="1"/>
  <c r="D24" i="1" s="1"/>
  <c r="C23" i="1"/>
  <c r="D22" i="1"/>
  <c r="D21" i="1"/>
  <c r="D20" i="1"/>
  <c r="D19" i="1"/>
  <c r="D18" i="1"/>
  <c r="D17" i="1"/>
  <c r="D16" i="1"/>
  <c r="D15" i="1"/>
  <c r="D14" i="1"/>
  <c r="H23" i="1" s="1"/>
  <c r="E9" i="1"/>
  <c r="C9" i="1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E77" i="5" l="1"/>
  <c r="I45" i="1"/>
  <c r="F45" i="1"/>
  <c r="N45" i="1"/>
  <c r="J45" i="1"/>
  <c r="L45" i="1"/>
  <c r="M45" i="1"/>
  <c r="G45" i="1"/>
  <c r="D45" i="1"/>
  <c r="D46" i="1" s="1"/>
  <c r="E45" i="1"/>
  <c r="I32" i="1"/>
  <c r="K32" i="1"/>
  <c r="D32" i="1"/>
  <c r="D33" i="1" s="1"/>
  <c r="L32" i="1"/>
  <c r="E32" i="1"/>
  <c r="M32" i="1"/>
  <c r="F32" i="1"/>
  <c r="N32" i="1"/>
  <c r="G32" i="1"/>
  <c r="I23" i="1"/>
  <c r="L23" i="1"/>
  <c r="K23" i="1"/>
  <c r="N23" i="1"/>
  <c r="G23" i="1"/>
  <c r="J23" i="1"/>
  <c r="E23" i="1"/>
  <c r="M23" i="1"/>
  <c r="F23" i="1"/>
  <c r="B18" i="2"/>
  <c r="B16" i="2"/>
  <c r="B15" i="2"/>
  <c r="B14" i="2"/>
  <c r="B13" i="2"/>
  <c r="B17" i="2"/>
  <c r="B64" i="1"/>
  <c r="B63" i="1"/>
  <c r="B62" i="1"/>
  <c r="B61" i="1"/>
  <c r="B60" i="1"/>
  <c r="E46" i="1" l="1"/>
  <c r="E33" i="1"/>
  <c r="E24" i="1"/>
  <c r="D38" i="2"/>
  <c r="C38" i="2"/>
  <c r="F37" i="1"/>
  <c r="G37" i="1" s="1"/>
  <c r="H37" i="1" s="1"/>
  <c r="I37" i="1" s="1"/>
  <c r="J37" i="1" s="1"/>
  <c r="K37" i="1" s="1"/>
  <c r="L37" i="1" s="1"/>
  <c r="M37" i="1" s="1"/>
  <c r="N37" i="1" s="1"/>
  <c r="F28" i="1"/>
  <c r="G28" i="1" s="1"/>
  <c r="H28" i="1" s="1"/>
  <c r="I28" i="1" s="1"/>
  <c r="J28" i="1" s="1"/>
  <c r="K28" i="1" s="1"/>
  <c r="L28" i="1" s="1"/>
  <c r="M28" i="1" s="1"/>
  <c r="N28" i="1" s="1"/>
  <c r="F13" i="1"/>
  <c r="G13" i="1" s="1"/>
  <c r="H13" i="1" s="1"/>
  <c r="I13" i="1" s="1"/>
  <c r="J13" i="1" s="1"/>
  <c r="K13" i="1" s="1"/>
  <c r="L13" i="1" s="1"/>
  <c r="M13" i="1" s="1"/>
  <c r="N13" i="1" s="1"/>
  <c r="E38" i="2" l="1"/>
  <c r="C19" i="2" l="1"/>
  <c r="C8" i="2" l="1"/>
  <c r="D19" i="2" l="1"/>
  <c r="D8" i="2" s="1"/>
  <c r="F5" i="4" s="1"/>
  <c r="F8" i="4" s="1"/>
  <c r="E19" i="2"/>
  <c r="E8" i="2" s="1"/>
</calcChain>
</file>

<file path=xl/sharedStrings.xml><?xml version="1.0" encoding="utf-8"?>
<sst xmlns="http://schemas.openxmlformats.org/spreadsheetml/2006/main" count="173" uniqueCount="126">
  <si>
    <t>Use Case Diagram</t>
  </si>
  <si>
    <t>Requirement</t>
  </si>
  <si>
    <t>Score</t>
  </si>
  <si>
    <t>Unfinished</t>
  </si>
  <si>
    <t>Total</t>
  </si>
  <si>
    <t>Full</t>
  </si>
  <si>
    <t>Identify related use case(s) to the use case</t>
  </si>
  <si>
    <t>Describe alternate activities and exception</t>
  </si>
  <si>
    <t>Activity Diagram</t>
  </si>
  <si>
    <t>Identify actor(s)</t>
  </si>
  <si>
    <t>Correct usage of fragment</t>
  </si>
  <si>
    <t>Complete and reasonable flow as a whole diagram</t>
  </si>
  <si>
    <t>Identify reasonable classes</t>
  </si>
  <si>
    <t>Identify reasonable attributes in classes</t>
  </si>
  <si>
    <t>Identify reasonable methods information in classes</t>
  </si>
  <si>
    <t>Analysis</t>
  </si>
  <si>
    <t>Program</t>
  </si>
  <si>
    <t>Master</t>
  </si>
  <si>
    <t>Updated Class Diagram</t>
  </si>
  <si>
    <t>Finished</t>
  </si>
  <si>
    <t>One</t>
  </si>
  <si>
    <t>Complete use case with no inconsistencies</t>
  </si>
  <si>
    <t>Per</t>
  </si>
  <si>
    <t>Finished (Weight)</t>
  </si>
  <si>
    <r>
      <t xml:space="preserve">TPA Business Analysis and Application 
Generation 22-2
</t>
    </r>
    <r>
      <rPr>
        <i/>
        <sz val="15"/>
        <color theme="3"/>
        <rFont val="Century Schoolbook"/>
        <family val="1"/>
        <scheme val="minor"/>
      </rPr>
      <t>Stuck in the Movie - Revision 0</t>
    </r>
  </si>
  <si>
    <r>
      <t xml:space="preserve">TPA Business Analysis and Application - Analysis 
Generation 22-2
</t>
    </r>
    <r>
      <rPr>
        <i/>
        <sz val="15"/>
        <color theme="3"/>
        <rFont val="Century Schoolbook"/>
        <family val="1"/>
        <scheme val="minor"/>
      </rPr>
      <t>Stuck in the Movie - Revision 0</t>
    </r>
  </si>
  <si>
    <t>Theory and Miscellaneous</t>
  </si>
  <si>
    <t>Multi-layer Sequence Diagram</t>
  </si>
  <si>
    <t>Fully Developed Use Case Description</t>
  </si>
  <si>
    <t>General</t>
  </si>
  <si>
    <t>Identify system, sub-system(s), and actor(s)</t>
  </si>
  <si>
    <r>
      <t xml:space="preserve">TPA Business Analysis and Application 
Generation 22-2
</t>
    </r>
    <r>
      <rPr>
        <i/>
        <sz val="15"/>
        <color theme="3"/>
        <rFont val="Century Schoolbook"/>
        <family val="1"/>
        <scheme val="minor"/>
      </rPr>
      <t>Stuck in the Movie</t>
    </r>
  </si>
  <si>
    <t>Revision 1</t>
  </si>
  <si>
    <t>Revision 2</t>
  </si>
  <si>
    <t>Start Date</t>
  </si>
  <si>
    <t>End Date</t>
  </si>
  <si>
    <t>Revision 0 (Initial)</t>
  </si>
  <si>
    <t>Presentation Date</t>
  </si>
  <si>
    <t>Final Score</t>
  </si>
  <si>
    <t>Correct and reasonable use case diagram notation</t>
  </si>
  <si>
    <t>Identify name, scenario(s), and actor(s) of the use case</t>
  </si>
  <si>
    <t>Identify event(s) to trigger the use case</t>
  </si>
  <si>
    <t>Accurate and suitable description of the use case</t>
  </si>
  <si>
    <t>Identify stakeholder(s) who are interested with the use case</t>
  </si>
  <si>
    <t>Provide information about the system before the use case executes</t>
  </si>
  <si>
    <t>Provide information about the system after the use case executes</t>
  </si>
  <si>
    <t>Describe the detailed flow of activities of the use case</t>
  </si>
  <si>
    <t>Correct and reasonable activity diagram notation</t>
  </si>
  <si>
    <t>Correct and reasonable class diagram notation</t>
  </si>
  <si>
    <t>Correct and reasonable sequence diagram notation</t>
  </si>
  <si>
    <t>Correct relations between classes</t>
  </si>
  <si>
    <t>Correct creation and activation of object(s) on its lifeline</t>
  </si>
  <si>
    <t>Identify the output message</t>
  </si>
  <si>
    <t>Identify the input message</t>
  </si>
  <si>
    <t>Identify object(s) layer</t>
  </si>
  <si>
    <r>
      <t xml:space="preserve">TPA Business Analysis and Application - Program
Generation 22-2
</t>
    </r>
    <r>
      <rPr>
        <i/>
        <sz val="15"/>
        <color theme="3"/>
        <rFont val="Century Schoolbook"/>
        <family val="1"/>
        <scheme val="minor"/>
      </rPr>
      <t>Stuck in the Movie - Revision 0</t>
    </r>
  </si>
  <si>
    <t>View revenue reports (ticket sales, food orders, beverage orders, advertisements, partnerships, etc.)</t>
  </si>
  <si>
    <t>View expense reports (facilities improvement, maintenance, electricity, staff wages, taxes, etc.)</t>
  </si>
  <si>
    <t>View movie schedule reports</t>
  </si>
  <si>
    <t>View membership reports</t>
  </si>
  <si>
    <t>View employee reports</t>
  </si>
  <si>
    <t>View facilities and equipment reports</t>
  </si>
  <si>
    <t>Accept or reject resignation letter submitted by employees</t>
  </si>
  <si>
    <t>Show data visualization based on a specific time period</t>
  </si>
  <si>
    <t>Filter data based on important attributes</t>
  </si>
  <si>
    <t>Issue a warning letter to employees</t>
  </si>
  <si>
    <t>Issue a termination letter to employees</t>
  </si>
  <si>
    <t>Accept or reject issued salary adjustment requests</t>
  </si>
  <si>
    <t>View employees' salary adjustment requests</t>
  </si>
  <si>
    <t>Change employees' working time</t>
  </si>
  <si>
    <t>Add accepted employees' personal information</t>
  </si>
  <si>
    <t>View employees' working time using data visualization</t>
  </si>
  <si>
    <t>Submit personal leave requests (marriage, maternity, sick, bereavement, religious, etc.)</t>
  </si>
  <si>
    <t>View department's fund requests</t>
  </si>
  <si>
    <t>Accept or reject issued fund requests</t>
  </si>
  <si>
    <t>View department's fund requests details</t>
  </si>
  <si>
    <t>Calculate taxes</t>
  </si>
  <si>
    <t>View employees' personal information (job details, contact, warning letter, salary, personal leave, working time, etc.)</t>
  </si>
  <si>
    <t>Add new facilities and equipments</t>
  </si>
  <si>
    <t>Accept or reject issued warning letters</t>
  </si>
  <si>
    <t>Accept or reject issued termination letters</t>
  </si>
  <si>
    <t>Create a salary adjustment requests</t>
  </si>
  <si>
    <t>Create facilities and equipments label (QR code)</t>
  </si>
  <si>
    <t>Add purchases reports based on fund requests details</t>
  </si>
  <si>
    <t>View purchase reports</t>
  </si>
  <si>
    <t>Submit damaged facilities and equipments reports</t>
  </si>
  <si>
    <t>Accept or reject issued personal leave requests</t>
  </si>
  <si>
    <t>Fix or broken damaged facilities and equipments reports</t>
  </si>
  <si>
    <t>Add summarized or recorded information with external parties</t>
  </si>
  <si>
    <t>Add movie producers with its details</t>
  </si>
  <si>
    <t xml:space="preserve">Generate movie producers reports </t>
  </si>
  <si>
    <t>Add food and beverage suppliers with its details</t>
  </si>
  <si>
    <t>View food and beverage data</t>
  </si>
  <si>
    <t>View movie producers data</t>
  </si>
  <si>
    <t>Add advertising partners with its details</t>
  </si>
  <si>
    <t>Generate advertising partners reports</t>
  </si>
  <si>
    <t>View advertising partners data</t>
  </si>
  <si>
    <t>Submit fund requets</t>
  </si>
  <si>
    <t>View memberships data</t>
  </si>
  <si>
    <t>View promos or events data</t>
  </si>
  <si>
    <t>Create promos or events label (QR code)</t>
  </si>
  <si>
    <t xml:space="preserve">Manage cinema studios </t>
  </si>
  <si>
    <t>Create movie schedules based on contract</t>
  </si>
  <si>
    <t>Automatically create movie schedules</t>
  </si>
  <si>
    <t>View cinema studios along with the movies</t>
  </si>
  <si>
    <t>View cinema seat for each studios</t>
  </si>
  <si>
    <t>Choose payment methods</t>
  </si>
  <si>
    <t>Scan voucher and apply automatically</t>
  </si>
  <si>
    <t>Scan membership card and apply point systems</t>
  </si>
  <si>
    <t>Create membership card with label (QR code)</t>
  </si>
  <si>
    <t>View movie schedules with filters</t>
  </si>
  <si>
    <t>View running movie schedules</t>
  </si>
  <si>
    <t>Reset employees password</t>
  </si>
  <si>
    <t>Manage departments or employees access menu</t>
  </si>
  <si>
    <t>View foods and beverages available</t>
  </si>
  <si>
    <t>Generate receipts based on inputted information</t>
  </si>
  <si>
    <t>Generate receipts and movie tickets based on inputted information</t>
  </si>
  <si>
    <t>Add to kitchen queue</t>
  </si>
  <si>
    <t>Update kitchen queue state</t>
  </si>
  <si>
    <t xml:space="preserve">Login </t>
  </si>
  <si>
    <t>Using design pattern - 1</t>
  </si>
  <si>
    <t xml:space="preserve">Using design pattern - 2 </t>
  </si>
  <si>
    <t>Using design pattern - 3</t>
  </si>
  <si>
    <t>Good user experience</t>
  </si>
  <si>
    <t>Add promos or events data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</si>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</sst>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\ mmm\ yyyy"/>
    <numFmt numFmtId="165" formatCode="ddd\,\ dd\ mmm\ yy\ hh\:mm"/>
  </numFmts>
  <fonts count="15" x14ac:knownFonts="1"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b/>
      <sz val="1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2"/>
      <color rgb="FFC6EFCE"/>
      <name val="Century Schoolbook"/>
      <family val="2"/>
      <scheme val="minor"/>
    </font>
    <font>
      <sz val="12"/>
      <color theme="1"/>
      <name val="Century Schoolbook"/>
      <family val="2"/>
      <scheme val="minor"/>
    </font>
    <font>
      <i/>
      <sz val="15"/>
      <color theme="3"/>
      <name val="Century Schoolbook"/>
      <family val="1"/>
      <scheme val="minor"/>
    </font>
    <font>
      <sz val="11"/>
      <color theme="0"/>
      <name val="Century Schoolbook"/>
      <family val="2"/>
      <scheme val="minor"/>
    </font>
    <font>
      <b/>
      <sz val="11"/>
      <color theme="0"/>
      <name val="Century Schoolbook"/>
      <family val="1"/>
      <scheme val="minor"/>
    </font>
    <font>
      <b/>
      <sz val="11"/>
      <color theme="1"/>
      <name val="Century Schoolbook"/>
      <family val="1"/>
      <scheme val="minor"/>
    </font>
    <font>
      <sz val="11"/>
      <color theme="1"/>
      <name val="Century Schoolbook"/>
      <family val="1"/>
      <scheme val="minor"/>
    </font>
    <font>
      <sz val="11"/>
      <name val="Century Schoolbook"/>
      <family val="1"/>
      <scheme val="minor"/>
    </font>
    <font>
      <sz val="11"/>
      <name val="Century Schoolbook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theme="4"/>
      </bottom>
      <diagonal/>
    </border>
  </borders>
  <cellStyleXfs count="24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0" borderId="3" applyNumberFormat="0" applyFill="0" applyAlignment="0" applyProtection="0"/>
    <xf numFmtId="0" fontId="9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9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9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9" fillId="21" borderId="0" applyNumberFormat="0" applyBorder="0" applyAlignment="0" applyProtection="0"/>
    <xf numFmtId="0" fontId="3" fillId="12" borderId="0" applyNumberFormat="0" applyBorder="0" applyAlignment="0" applyProtection="0"/>
    <xf numFmtId="0" fontId="9" fillId="22" borderId="0" applyNumberFormat="0" applyBorder="0" applyAlignment="0" applyProtection="0"/>
    <xf numFmtId="0" fontId="3" fillId="5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5" borderId="3" xfId="5" applyFill="1" applyAlignment="1">
      <alignment horizontal="left" vertical="center"/>
    </xf>
    <xf numFmtId="0" fontId="3" fillId="8" borderId="0" xfId="8" applyBorder="1" applyAlignment="1">
      <alignment horizontal="center" vertical="center"/>
    </xf>
    <xf numFmtId="0" fontId="3" fillId="7" borderId="0" xfId="7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3" borderId="0" xfId="3" applyBorder="1" applyAlignment="1">
      <alignment horizontal="left" vertical="center"/>
    </xf>
    <xf numFmtId="0" fontId="12" fillId="4" borderId="0" xfId="4" applyFont="1" applyBorder="1" applyAlignment="1">
      <alignment horizontal="center" vertical="center"/>
    </xf>
    <xf numFmtId="0" fontId="3" fillId="11" borderId="0" xfId="1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5" borderId="0" xfId="13" applyBorder="1" applyAlignment="1">
      <alignment horizontal="center" vertical="center"/>
    </xf>
    <xf numFmtId="0" fontId="3" fillId="16" borderId="6" xfId="14" applyBorder="1" applyAlignment="1">
      <alignment horizontal="center" vertical="center"/>
    </xf>
    <xf numFmtId="0" fontId="3" fillId="14" borderId="0" xfId="12" applyBorder="1" applyAlignment="1">
      <alignment horizontal="left" vertical="center"/>
    </xf>
    <xf numFmtId="0" fontId="3" fillId="14" borderId="0" xfId="12" applyBorder="1" applyAlignment="1">
      <alignment horizontal="center" vertical="center" wrapText="1"/>
    </xf>
    <xf numFmtId="0" fontId="3" fillId="14" borderId="0" xfId="12" applyBorder="1" applyAlignment="1">
      <alignment horizontal="center" vertical="center"/>
    </xf>
    <xf numFmtId="0" fontId="11" fillId="16" borderId="8" xfId="14" applyFont="1" applyBorder="1" applyAlignment="1">
      <alignment horizontal="center" vertical="center"/>
    </xf>
    <xf numFmtId="2" fontId="3" fillId="3" borderId="0" xfId="3" applyNumberFormat="1" applyBorder="1" applyAlignment="1">
      <alignment horizontal="center" vertical="center"/>
    </xf>
    <xf numFmtId="2" fontId="1" fillId="5" borderId="3" xfId="5" applyNumberFormat="1" applyFill="1" applyAlignment="1">
      <alignment horizontal="center" vertical="center"/>
    </xf>
    <xf numFmtId="0" fontId="3" fillId="19" borderId="0" xfId="18" applyBorder="1" applyAlignment="1">
      <alignment horizontal="center" vertical="center"/>
    </xf>
    <xf numFmtId="0" fontId="3" fillId="18" borderId="0" xfId="17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12" borderId="6" xfId="21" applyBorder="1" applyAlignment="1">
      <alignment horizontal="center" vertical="center"/>
    </xf>
    <xf numFmtId="0" fontId="11" fillId="12" borderId="8" xfId="21" applyFont="1" applyBorder="1" applyAlignment="1">
      <alignment horizontal="center" vertical="center"/>
    </xf>
    <xf numFmtId="0" fontId="11" fillId="9" borderId="3" xfId="15" applyFont="1" applyBorder="1" applyAlignment="1">
      <alignment horizontal="left" vertical="center"/>
    </xf>
    <xf numFmtId="0" fontId="3" fillId="15" borderId="0" xfId="13" applyBorder="1" applyAlignment="1">
      <alignment horizontal="center" vertical="center" wrapText="1"/>
    </xf>
    <xf numFmtId="0" fontId="3" fillId="3" borderId="0" xfId="3"/>
    <xf numFmtId="0" fontId="11" fillId="20" borderId="3" xfId="19" applyFont="1" applyBorder="1" applyAlignment="1">
      <alignment horizontal="left" vertical="center"/>
    </xf>
    <xf numFmtId="0" fontId="11" fillId="5" borderId="3" xfId="23" applyFont="1" applyBorder="1"/>
    <xf numFmtId="0" fontId="0" fillId="0" borderId="4" xfId="0" applyBorder="1" applyAlignment="1">
      <alignment vertical="center"/>
    </xf>
    <xf numFmtId="164" fontId="3" fillId="3" borderId="0" xfId="3" applyNumberFormat="1" applyBorder="1" applyAlignment="1">
      <alignment horizontal="left" vertical="center"/>
    </xf>
    <xf numFmtId="165" fontId="3" fillId="3" borderId="0" xfId="3" applyNumberFormat="1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14" borderId="0" xfId="12" applyFont="1" applyBorder="1" applyAlignment="1">
      <alignment horizontal="center" vertical="center" wrapText="1"/>
    </xf>
    <xf numFmtId="0" fontId="11" fillId="5" borderId="3" xfId="23" applyFont="1" applyBorder="1" applyAlignment="1">
      <alignment horizontal="center" vertical="center"/>
    </xf>
    <xf numFmtId="0" fontId="11" fillId="5" borderId="3" xfId="23" applyFont="1" applyBorder="1" applyAlignment="1">
      <alignment vertical="center"/>
    </xf>
    <xf numFmtId="0" fontId="3" fillId="3" borderId="0" xfId="3" applyAlignment="1">
      <alignment horizontal="center" vertical="center"/>
    </xf>
    <xf numFmtId="0" fontId="3" fillId="4" borderId="0" xfId="4" applyAlignment="1">
      <alignment horizontal="center" vertical="center"/>
    </xf>
    <xf numFmtId="0" fontId="3" fillId="3" borderId="0" xfId="3" applyAlignment="1">
      <alignment vertical="center" wrapText="1"/>
    </xf>
    <xf numFmtId="0" fontId="3" fillId="3" borderId="0" xfId="3" applyAlignment="1">
      <alignment vertical="center"/>
    </xf>
    <xf numFmtId="0" fontId="3" fillId="23" borderId="0" xfId="3" applyFill="1" applyAlignment="1">
      <alignment horizontal="center" vertical="center"/>
    </xf>
    <xf numFmtId="0" fontId="4" fillId="0" borderId="1" xfId="1" applyFill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5" fillId="0" borderId="2" xfId="2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23" applyFont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11" borderId="0" xfId="10" applyBorder="1" applyAlignment="1">
      <alignment horizontal="center" vertical="center"/>
    </xf>
    <xf numFmtId="0" fontId="10" fillId="22" borderId="0" xfId="22" applyFont="1" applyBorder="1" applyAlignment="1">
      <alignment horizontal="center" vertical="center"/>
    </xf>
    <xf numFmtId="0" fontId="3" fillId="4" borderId="0" xfId="4" applyAlignment="1">
      <alignment horizontal="center" vertical="center"/>
    </xf>
    <xf numFmtId="0" fontId="3" fillId="15" borderId="0" xfId="13" applyBorder="1" applyAlignment="1">
      <alignment horizontal="center" vertical="center"/>
    </xf>
    <xf numFmtId="0" fontId="11" fillId="16" borderId="3" xfId="14" applyFont="1" applyBorder="1" applyAlignment="1">
      <alignment horizontal="left" vertical="center"/>
    </xf>
    <xf numFmtId="0" fontId="11" fillId="16" borderId="3" xfId="14" applyFont="1" applyBorder="1" applyAlignment="1">
      <alignment horizontal="center" vertical="center"/>
    </xf>
    <xf numFmtId="0" fontId="11" fillId="16" borderId="8" xfId="14" applyFont="1" applyBorder="1" applyAlignment="1">
      <alignment horizontal="center" vertical="center"/>
    </xf>
    <xf numFmtId="0" fontId="11" fillId="12" borderId="8" xfId="2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20" borderId="3" xfId="19" applyFont="1" applyBorder="1" applyAlignment="1">
      <alignment horizontal="center" vertical="center"/>
    </xf>
    <xf numFmtId="0" fontId="10" fillId="6" borderId="0" xfId="6" applyFont="1" applyBorder="1" applyAlignment="1">
      <alignment horizontal="center" vertical="center"/>
    </xf>
    <xf numFmtId="0" fontId="10" fillId="17" borderId="0" xfId="16" applyFont="1" applyBorder="1" applyAlignment="1">
      <alignment horizontal="center" vertical="center"/>
    </xf>
    <xf numFmtId="0" fontId="3" fillId="15" borderId="0" xfId="13" applyBorder="1" applyAlignment="1">
      <alignment horizontal="center" vertical="center" wrapText="1"/>
    </xf>
    <xf numFmtId="0" fontId="10" fillId="21" borderId="0" xfId="2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12" borderId="3" xfId="21" applyFont="1" applyBorder="1" applyAlignment="1">
      <alignment horizontal="left" vertical="center"/>
    </xf>
    <xf numFmtId="0" fontId="11" fillId="12" borderId="3" xfId="21" applyFont="1" applyBorder="1" applyAlignment="1">
      <alignment horizontal="center" vertical="center"/>
    </xf>
    <xf numFmtId="0" fontId="11" fillId="9" borderId="3" xfId="15" applyFont="1" applyBorder="1" applyAlignment="1">
      <alignment horizontal="center" vertical="center"/>
    </xf>
    <xf numFmtId="0" fontId="10" fillId="10" borderId="0" xfId="9" applyFont="1" applyBorder="1" applyAlignment="1">
      <alignment horizontal="center" vertical="center"/>
    </xf>
    <xf numFmtId="0" fontId="3" fillId="7" borderId="0" xfId="7" applyBorder="1" applyAlignment="1">
      <alignment horizontal="center" vertical="center"/>
    </xf>
    <xf numFmtId="0" fontId="3" fillId="7" borderId="7" xfId="7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9" borderId="0" xfId="18" applyBorder="1" applyAlignment="1">
      <alignment horizontal="center" vertical="center"/>
    </xf>
    <xf numFmtId="0" fontId="3" fillId="18" borderId="0" xfId="17" applyBorder="1" applyAlignment="1">
      <alignment horizontal="center" vertical="center"/>
    </xf>
    <xf numFmtId="0" fontId="10" fillId="13" borderId="0" xfId="11" applyFont="1" applyBorder="1" applyAlignment="1">
      <alignment horizontal="center" vertical="center"/>
    </xf>
  </cellXfs>
  <cellStyles count="24">
    <cellStyle name="20% - Accent1" xfId="3" builtinId="30"/>
    <cellStyle name="20% - Accent2" xfId="7" builtinId="34"/>
    <cellStyle name="20% - Accent3" xfId="17" builtinId="38"/>
    <cellStyle name="20% - Accent6" xfId="12" builtinId="50"/>
    <cellStyle name="40% - Accent1" xfId="4" builtinId="31"/>
    <cellStyle name="40% - Accent2" xfId="8" builtinId="35"/>
    <cellStyle name="40% - Accent3" xfId="18" builtinId="39"/>
    <cellStyle name="40% - Accent5" xfId="10" builtinId="47"/>
    <cellStyle name="40% - Accent6" xfId="13" builtinId="51"/>
    <cellStyle name="60% - Accent1" xfId="23" builtinId="32"/>
    <cellStyle name="60% - Accent2" xfId="15" builtinId="36"/>
    <cellStyle name="60% - Accent3" xfId="19" builtinId="40"/>
    <cellStyle name="60% - Accent5" xfId="21" builtinId="48"/>
    <cellStyle name="60% - Accent6" xfId="14" builtinId="52"/>
    <cellStyle name="Accent1" xfId="22" builtinId="29"/>
    <cellStyle name="Accent2" xfId="6" builtinId="33"/>
    <cellStyle name="Accent3" xfId="16" builtinId="37"/>
    <cellStyle name="Accent4" xfId="20" builtinId="41"/>
    <cellStyle name="Accent5" xfId="9" builtinId="45"/>
    <cellStyle name="Accent6" xfId="11" builtinId="49"/>
    <cellStyle name="Heading 1" xfId="1" builtinId="16"/>
    <cellStyle name="Heading 2" xfId="2" builtinId="17"/>
    <cellStyle name="Normal" xfId="0" builtinId="0"/>
    <cellStyle name="Total" xfId="5" builtinId="25"/>
  </cellStyles>
  <dxfs count="0"/>
  <tableStyles count="0" defaultTableStyle="TableStyleMedium2" defaultPivotStyle="PivotStyleLight16"/>
  <colors>
    <mruColors>
      <color rgb="FFC6EFCE"/>
      <color rgb="FF6CEFCE"/>
      <color rgb="FFF48C8C"/>
      <color rgb="FFEE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Master!$F$4</c:f>
              <c:strCache>
                <c:ptCount val="1"/>
                <c:pt idx="0">
                  <c:v>Final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Master!$B$5:$B$7</c:f>
              <c:strCache>
                <c:ptCount val="3"/>
                <c:pt idx="0">
                  <c:v>Revision 0 (Initial)</c:v>
                </c:pt>
                <c:pt idx="1">
                  <c:v>Revision 1</c:v>
                </c:pt>
                <c:pt idx="2">
                  <c:v>Revision 2</c:v>
                </c:pt>
              </c:strCache>
            </c:strRef>
          </c:cat>
          <c:val>
            <c:numRef>
              <c:f>Master!$F$5:$F$7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5-1745-9BEF-F7D59EDB9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098618751"/>
        <c:axId val="1098747823"/>
      </c:lineChart>
      <c:catAx>
        <c:axId val="1098618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8747823"/>
        <c:crosses val="autoZero"/>
        <c:auto val="1"/>
        <c:lblAlgn val="ctr"/>
        <c:lblOffset val="100"/>
        <c:noMultiLvlLbl val="0"/>
      </c:catAx>
      <c:valAx>
        <c:axId val="10987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98618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R0!$D$12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R0!$B$13:$B$18</c:f>
              <c:strCache>
                <c:ptCount val="6"/>
                <c:pt idx="0">
                  <c:v>Use Case Diagram</c:v>
                </c:pt>
                <c:pt idx="1">
                  <c:v>Fully Developed Use Case Description</c:v>
                </c:pt>
                <c:pt idx="2">
                  <c:v>Activity Diagram</c:v>
                </c:pt>
                <c:pt idx="3">
                  <c:v>Multi-layer Sequence Diagram</c:v>
                </c:pt>
                <c:pt idx="4">
                  <c:v>Updated Class Diagram</c:v>
                </c:pt>
                <c:pt idx="5">
                  <c:v>Theory and Miscellaneous</c:v>
                </c:pt>
              </c:strCache>
            </c:strRef>
          </c:cat>
          <c:val>
            <c:numRef>
              <c:f>R0!$D$13:$D$18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FB0-4E45-B536-F87D023B2ED7}"/>
            </c:ext>
          </c:extLst>
        </c:ser>
        <c:ser>
          <c:idx val="2"/>
          <c:order val="2"/>
          <c:tx>
            <c:strRef>
              <c:f>R0!$E$12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R0!$B$13:$B$18</c:f>
              <c:strCache>
                <c:ptCount val="6"/>
                <c:pt idx="0">
                  <c:v>Use Case Diagram</c:v>
                </c:pt>
                <c:pt idx="1">
                  <c:v>Fully Developed Use Case Description</c:v>
                </c:pt>
                <c:pt idx="2">
                  <c:v>Activity Diagram</c:v>
                </c:pt>
                <c:pt idx="3">
                  <c:v>Multi-layer Sequence Diagram</c:v>
                </c:pt>
                <c:pt idx="4">
                  <c:v>Updated Class Diagram</c:v>
                </c:pt>
                <c:pt idx="5">
                  <c:v>Theory and Miscellaneous</c:v>
                </c:pt>
              </c:strCache>
            </c:strRef>
          </c:cat>
          <c:val>
            <c:numRef>
              <c:f>R0!$E$13:$E$18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FB0-4E45-B536-F87D023B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30017631"/>
        <c:axId val="430035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R0!$C$12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R0!$B$13:$B$18</c15:sqref>
                        </c15:formulaRef>
                      </c:ext>
                    </c:extLst>
                    <c:strCache>
                      <c:ptCount val="6"/>
                      <c:pt idx="0">
                        <c:v>Use Case Diagram</c:v>
                      </c:pt>
                      <c:pt idx="1">
                        <c:v>Fully Developed Use Case Description</c:v>
                      </c:pt>
                      <c:pt idx="2">
                        <c:v>Activity Diagram</c:v>
                      </c:pt>
                      <c:pt idx="3">
                        <c:v>Multi-layer Sequence Diagram</c:v>
                      </c:pt>
                      <c:pt idx="4">
                        <c:v>Updated Class Diagram</c:v>
                      </c:pt>
                      <c:pt idx="5">
                        <c:v>Theory and 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R0!$C$13:$C$18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14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B0-4E45-B536-F87D023B2ED7}"/>
                  </c:ext>
                </c:extLst>
              </c15:ser>
            </c15:filteredBarSeries>
          </c:ext>
        </c:extLst>
      </c:barChart>
      <c:catAx>
        <c:axId val="430017631"/>
        <c:scaling>
          <c:orientation val="maxMin"/>
        </c:scaling>
        <c:delete val="1"/>
        <c:axPos val="l"/>
        <c:numFmt formatCode="General" sourceLinked="0"/>
        <c:majorTickMark val="none"/>
        <c:minorTickMark val="none"/>
        <c:tickLblPos val="nextTo"/>
        <c:crossAx val="430035103"/>
        <c:crosses val="autoZero"/>
        <c:auto val="1"/>
        <c:lblAlgn val="ctr"/>
        <c:lblOffset val="100"/>
        <c:tickMarkSkip val="1"/>
        <c:noMultiLvlLbl val="0"/>
      </c:catAx>
      <c:valAx>
        <c:axId val="43003510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300176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R0!$D$23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R0!$B$24:$B$37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R0!$D$24:$D$37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5AF4-4CE1-96DD-9678F0F16C25}"/>
            </c:ext>
          </c:extLst>
        </c:ser>
        <c:ser>
          <c:idx val="2"/>
          <c:order val="2"/>
          <c:tx>
            <c:strRef>
              <c:f>R0!$E$23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R0!$B$24:$B$37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R0!$E$24:$E$37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AF4-4CE1-96DD-9678F0F16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434216815"/>
        <c:axId val="434220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R0!$C$23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R0!$B$24:$B$37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R0!$C$24:$C$37</c15:sqref>
                        </c15:formulaRef>
                      </c:ext>
                    </c:extLst>
                    <c:numCache>
                      <c:formatCode>0.00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F4-4CE1-96DD-9678F0F16C25}"/>
                  </c:ext>
                </c:extLst>
              </c15:ser>
            </c15:filteredBarSeries>
          </c:ext>
        </c:extLst>
      </c:barChart>
      <c:catAx>
        <c:axId val="434216815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434220559"/>
        <c:crosses val="autoZero"/>
        <c:auto val="1"/>
        <c:lblAlgn val="ctr"/>
        <c:lblOffset val="100"/>
        <c:noMultiLvlLbl val="0"/>
      </c:catAx>
      <c:valAx>
        <c:axId val="4342205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34216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1"/>
          <c:order val="1"/>
          <c:tx>
            <c:strRef>
              <c:f>R0!$D$5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R0!$B$6:$B$7</c:f>
              <c:strCache>
                <c:ptCount val="2"/>
                <c:pt idx="0">
                  <c:v>Analysis</c:v>
                </c:pt>
                <c:pt idx="1">
                  <c:v>Program</c:v>
                </c:pt>
              </c:strCache>
            </c:strRef>
          </c:cat>
          <c:val>
            <c:numRef>
              <c:f>R0!$D$6:$D$7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E5-4F75-BD81-6CE7D5B14F8E}"/>
            </c:ext>
          </c:extLst>
        </c:ser>
        <c:ser>
          <c:idx val="2"/>
          <c:order val="2"/>
          <c:tx>
            <c:strRef>
              <c:f>R0!$E$5</c:f>
              <c:strCache>
                <c:ptCount val="1"/>
                <c:pt idx="0">
                  <c:v>Unfinished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R0!$B$6:$B$7</c:f>
              <c:strCache>
                <c:ptCount val="2"/>
                <c:pt idx="0">
                  <c:v>Analysis</c:v>
                </c:pt>
                <c:pt idx="1">
                  <c:v>Program</c:v>
                </c:pt>
              </c:strCache>
            </c:strRef>
          </c:cat>
          <c:val>
            <c:numRef>
              <c:f>R0!$E$6:$E$7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5E5-4F75-BD81-6CE7D5B14F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828239535"/>
        <c:axId val="828216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R0!$C$5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R0!$B$6:$B$7</c15:sqref>
                        </c15:formulaRef>
                      </c:ext>
                    </c:extLst>
                    <c:strCache>
                      <c:ptCount val="2"/>
                      <c:pt idx="0">
                        <c:v>Analysis</c:v>
                      </c:pt>
                      <c:pt idx="1">
                        <c:v>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R0!$C$6:$C$7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55</c:v>
                      </c:pt>
                      <c:pt idx="1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E5-4F75-BD81-6CE7D5B14F8E}"/>
                  </c:ext>
                </c:extLst>
              </c15:ser>
            </c15:filteredBarSeries>
          </c:ext>
        </c:extLst>
      </c:barChart>
      <c:catAx>
        <c:axId val="828239535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28216655"/>
        <c:crosses val="autoZero"/>
        <c:auto val="1"/>
        <c:lblAlgn val="ctr"/>
        <c:lblOffset val="300"/>
        <c:noMultiLvlLbl val="0"/>
      </c:catAx>
      <c:valAx>
        <c:axId val="8282166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282395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107950</xdr:rowOff>
    </xdr:from>
    <xdr:to>
      <xdr:col>6</xdr:col>
      <xdr:colOff>12700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3C46C-50E2-84A9-A16F-625AE59B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4479</xdr:colOff>
      <xdr:row>11</xdr:row>
      <xdr:rowOff>12693</xdr:rowOff>
    </xdr:from>
    <xdr:to>
      <xdr:col>6</xdr:col>
      <xdr:colOff>4479</xdr:colOff>
      <xdr:row>19</xdr:row>
      <xdr:rowOff>1970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A3C13-AAC9-D38F-0EED-3C130A9B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1690</xdr:colOff>
      <xdr:row>22</xdr:row>
      <xdr:rowOff>5918</xdr:rowOff>
    </xdr:from>
    <xdr:to>
      <xdr:col>6</xdr:col>
      <xdr:colOff>4122</xdr:colOff>
      <xdr:row>38</xdr:row>
      <xdr:rowOff>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667177D4-6335-DD9F-378F-8D5AF7C9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2591</xdr:colOff>
      <xdr:row>4</xdr:row>
      <xdr:rowOff>10822</xdr:rowOff>
    </xdr:from>
    <xdr:to>
      <xdr:col>6</xdr:col>
      <xdr:colOff>2591</xdr:colOff>
      <xdr:row>8</xdr:row>
      <xdr:rowOff>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8E21D-C620-12F5-1872-CFC06582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96F3-8ABC-4540-93A5-279906D1F399}">
  <sheetPr>
    <tabColor theme="3"/>
  </sheetPr>
  <dimension ref="A2:F9"/>
  <sheetViews>
    <sheetView showGridLines="0" zoomScaleNormal="100" workbookViewId="0">
      <selection activeCell="B2" sqref="B2:F2"/>
    </sheetView>
  </sheetViews>
  <sheetFormatPr defaultColWidth="8.875" defaultRowHeight="14.25" x14ac:dyDescent="0.2"/>
  <cols>
    <col min="1" max="1" width="3.625" style="6" customWidth="1"/>
    <col min="2" max="2" width="30.625" style="6" customWidth="1"/>
    <col min="3" max="5" width="20.875" style="6" customWidth="1"/>
    <col min="6" max="6" width="15.875" style="6" customWidth="1"/>
  </cols>
  <sheetData>
    <row r="2" spans="1:6" ht="60" customHeight="1" thickBot="1" x14ac:dyDescent="0.25">
      <c r="B2" s="45" t="s">
        <v>31</v>
      </c>
      <c r="C2" s="45"/>
      <c r="D2" s="45"/>
      <c r="E2" s="45"/>
      <c r="F2" s="45"/>
    </row>
    <row r="3" spans="1:6" ht="16.5" thickTop="1" x14ac:dyDescent="0.2">
      <c r="A3" s="8"/>
      <c r="B3" s="46"/>
      <c r="C3" s="46"/>
      <c r="D3" s="46"/>
      <c r="E3" s="46"/>
      <c r="F3" s="46"/>
    </row>
    <row r="4" spans="1:6" x14ac:dyDescent="0.2">
      <c r="B4" s="10" t="s">
        <v>125</v>
      </c>
      <c r="C4" s="10" t="s">
        <v>34</v>
      </c>
      <c r="D4" s="10" t="s">
        <v>35</v>
      </c>
      <c r="E4" s="10" t="s">
        <v>37</v>
      </c>
      <c r="F4" s="10" t="s">
        <v>38</v>
      </c>
    </row>
    <row r="5" spans="1:6" x14ac:dyDescent="0.2">
      <c r="B5" s="9" t="s">
        <v>36</v>
      </c>
      <c r="C5" s="34">
        <v>44882</v>
      </c>
      <c r="D5" s="34">
        <v>44900</v>
      </c>
      <c r="E5" s="35"/>
      <c r="F5" s="20">
        <f>R0!$D$8</f>
        <v>0</v>
      </c>
    </row>
    <row r="6" spans="1:6" x14ac:dyDescent="0.2">
      <c r="B6" s="9" t="s">
        <v>32</v>
      </c>
      <c r="C6" s="34">
        <v>44910</v>
      </c>
      <c r="D6" s="34">
        <v>44917</v>
      </c>
      <c r="E6" s="35"/>
      <c r="F6" s="20">
        <v>0</v>
      </c>
    </row>
    <row r="7" spans="1:6" x14ac:dyDescent="0.2">
      <c r="B7" s="9" t="s">
        <v>33</v>
      </c>
      <c r="C7" s="34">
        <v>44930</v>
      </c>
      <c r="D7" s="34">
        <v>44940</v>
      </c>
      <c r="E7" s="35"/>
      <c r="F7" s="20">
        <v>0</v>
      </c>
    </row>
    <row r="8" spans="1:6" ht="15.75" thickBot="1" x14ac:dyDescent="0.25">
      <c r="B8" s="3" t="s">
        <v>4</v>
      </c>
      <c r="C8" s="3"/>
      <c r="D8" s="3"/>
      <c r="E8" s="3"/>
      <c r="F8" s="21">
        <f>MAX(F5:F7)</f>
        <v>0</v>
      </c>
    </row>
    <row r="9" spans="1:6" ht="15" thickTop="1" x14ac:dyDescent="0.2">
      <c r="B9" s="33"/>
      <c r="C9" s="24"/>
      <c r="F9"/>
    </row>
  </sheetData>
  <mergeCells count="2">
    <mergeCell ref="B2:F2"/>
    <mergeCell ref="B3:F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4B48-0CFF-483A-A56A-9E49F0909425}">
  <sheetPr>
    <tabColor rgb="FFC6EFCE"/>
  </sheetPr>
  <dimension ref="B1:F45"/>
  <sheetViews>
    <sheetView showGridLines="0" zoomScaleNormal="100" workbookViewId="0">
      <selection activeCell="B2" sqref="B2:F2"/>
    </sheetView>
  </sheetViews>
  <sheetFormatPr defaultColWidth="9" defaultRowHeight="14.25" x14ac:dyDescent="0.2"/>
  <cols>
    <col min="1" max="1" width="3.625" style="6" customWidth="1"/>
    <col min="2" max="2" width="50.625" style="6" customWidth="1"/>
    <col min="3" max="5" width="12.625" style="6" customWidth="1"/>
    <col min="6" max="6" width="48" style="6" customWidth="1"/>
    <col min="7" max="16384" width="9" style="6"/>
  </cols>
  <sheetData>
    <row r="1" spans="2:6" ht="15" customHeight="1" x14ac:dyDescent="0.2"/>
    <row r="2" spans="2:6" ht="60" customHeight="1" thickBot="1" x14ac:dyDescent="0.25">
      <c r="B2" s="45" t="s">
        <v>24</v>
      </c>
      <c r="C2" s="45"/>
      <c r="D2" s="45"/>
      <c r="E2" s="45"/>
      <c r="F2" s="45"/>
    </row>
    <row r="3" spans="2:6" s="8" customFormat="1" ht="15" customHeight="1" thickTop="1" x14ac:dyDescent="0.2">
      <c r="B3" s="46"/>
      <c r="C3" s="46"/>
      <c r="D3" s="46"/>
      <c r="E3" s="46"/>
      <c r="F3" s="7"/>
    </row>
    <row r="4" spans="2:6" s="8" customFormat="1" ht="17.100000000000001" customHeight="1" thickBot="1" x14ac:dyDescent="0.25">
      <c r="B4" s="47" t="s">
        <v>17</v>
      </c>
      <c r="C4" s="47"/>
      <c r="D4" s="47"/>
      <c r="E4" s="47"/>
      <c r="F4" s="47"/>
    </row>
    <row r="5" spans="2:6" ht="15" customHeight="1" thickTop="1" x14ac:dyDescent="0.2">
      <c r="B5" s="10" t="s">
        <v>1</v>
      </c>
      <c r="C5" s="10" t="s">
        <v>2</v>
      </c>
      <c r="D5" s="10" t="s">
        <v>19</v>
      </c>
      <c r="E5" s="10" t="s">
        <v>3</v>
      </c>
    </row>
    <row r="6" spans="2:6" ht="15" customHeight="1" x14ac:dyDescent="0.2">
      <c r="B6" s="9" t="s">
        <v>15</v>
      </c>
      <c r="C6" s="20">
        <v>55</v>
      </c>
      <c r="D6" s="20"/>
      <c r="E6" s="20"/>
    </row>
    <row r="7" spans="2:6" ht="15" customHeight="1" x14ac:dyDescent="0.2">
      <c r="B7" s="9" t="s">
        <v>16</v>
      </c>
      <c r="C7" s="20">
        <v>45</v>
      </c>
      <c r="D7" s="20"/>
      <c r="E7" s="20"/>
    </row>
    <row r="8" spans="2:6" ht="17.100000000000001" customHeight="1" thickBot="1" x14ac:dyDescent="0.25">
      <c r="B8" s="3" t="s">
        <v>4</v>
      </c>
      <c r="C8" s="21">
        <f>SUM(C6:C7)</f>
        <v>100</v>
      </c>
      <c r="D8" s="21">
        <f>SUM(D6:D7)</f>
        <v>0</v>
      </c>
      <c r="E8" s="21">
        <f>SUM(E6:E7)</f>
        <v>0</v>
      </c>
    </row>
    <row r="9" spans="2:6" ht="15" customHeight="1" thickTop="1" x14ac:dyDescent="0.2">
      <c r="B9" s="48"/>
      <c r="C9" s="48"/>
      <c r="D9" s="48"/>
      <c r="E9" s="48"/>
    </row>
    <row r="10" spans="2:6" ht="15" customHeight="1" x14ac:dyDescent="0.2">
      <c r="B10" s="49"/>
      <c r="C10" s="49"/>
      <c r="D10" s="49"/>
      <c r="E10" s="49"/>
    </row>
    <row r="11" spans="2:6" ht="17.100000000000001" customHeight="1" thickBot="1" x14ac:dyDescent="0.25">
      <c r="B11" s="47" t="s">
        <v>15</v>
      </c>
      <c r="C11" s="47"/>
      <c r="D11" s="47"/>
      <c r="E11" s="47"/>
      <c r="F11" s="47"/>
    </row>
    <row r="12" spans="2:6" ht="15" customHeight="1" thickTop="1" x14ac:dyDescent="0.2">
      <c r="B12" s="10" t="s">
        <v>1</v>
      </c>
      <c r="C12" s="10" t="s">
        <v>2</v>
      </c>
      <c r="D12" s="10" t="s">
        <v>19</v>
      </c>
      <c r="E12" s="10" t="s">
        <v>3</v>
      </c>
    </row>
    <row r="13" spans="2:6" ht="15" customHeight="1" x14ac:dyDescent="0.2">
      <c r="B13" s="9" t="str">
        <f>AnalysisR0!$B$4</f>
        <v>Use Case Diagram</v>
      </c>
      <c r="C13" s="20">
        <v>5</v>
      </c>
      <c r="D13" s="20"/>
      <c r="E13" s="20"/>
    </row>
    <row r="14" spans="2:6" ht="15" customHeight="1" x14ac:dyDescent="0.2">
      <c r="B14" s="9" t="str">
        <f>AnalysisR0!$B$11</f>
        <v>Fully Developed Use Case Description</v>
      </c>
      <c r="C14" s="20">
        <v>9</v>
      </c>
      <c r="D14" s="20"/>
      <c r="E14" s="20"/>
    </row>
    <row r="15" spans="2:6" ht="15" customHeight="1" x14ac:dyDescent="0.2">
      <c r="B15" s="9" t="str">
        <f>AnalysisR0!$B$26</f>
        <v>Activity Diagram</v>
      </c>
      <c r="C15" s="20">
        <v>9</v>
      </c>
      <c r="D15" s="20"/>
      <c r="E15" s="20"/>
    </row>
    <row r="16" spans="2:6" ht="15" customHeight="1" x14ac:dyDescent="0.2">
      <c r="B16" s="9" t="str">
        <f>AnalysisR0!$B$35</f>
        <v>Multi-layer Sequence Diagram</v>
      </c>
      <c r="C16" s="20">
        <v>16</v>
      </c>
      <c r="D16" s="20"/>
      <c r="E16" s="20"/>
    </row>
    <row r="17" spans="2:6" ht="15" customHeight="1" x14ac:dyDescent="0.2">
      <c r="B17" s="9" t="str">
        <f>AnalysisR0!$B$48</f>
        <v>Updated Class Diagram</v>
      </c>
      <c r="C17" s="20">
        <v>14</v>
      </c>
      <c r="D17" s="20"/>
      <c r="E17" s="20"/>
    </row>
    <row r="18" spans="2:6" ht="15" customHeight="1" x14ac:dyDescent="0.2">
      <c r="B18" s="9" t="str">
        <f>AnalysisR0!$B$57</f>
        <v>Theory and Miscellaneous</v>
      </c>
      <c r="C18" s="20">
        <v>2</v>
      </c>
      <c r="D18" s="20"/>
      <c r="E18" s="20"/>
    </row>
    <row r="19" spans="2:6" ht="17.100000000000001" customHeight="1" thickBot="1" x14ac:dyDescent="0.25">
      <c r="B19" s="3" t="s">
        <v>4</v>
      </c>
      <c r="C19" s="21">
        <f>SUM(C13:C18)</f>
        <v>55</v>
      </c>
      <c r="D19" s="21">
        <f>SUM(D13:D18)</f>
        <v>0</v>
      </c>
      <c r="E19" s="21">
        <f>SUM(E13:E18)</f>
        <v>0</v>
      </c>
    </row>
    <row r="20" spans="2:6" ht="15" customHeight="1" thickTop="1" x14ac:dyDescent="0.2">
      <c r="B20" s="48"/>
      <c r="C20" s="48"/>
      <c r="D20" s="48"/>
      <c r="E20" s="48"/>
    </row>
    <row r="21" spans="2:6" ht="15" customHeight="1" x14ac:dyDescent="0.2">
      <c r="B21" s="49"/>
      <c r="C21" s="49"/>
      <c r="D21" s="49"/>
      <c r="E21" s="49"/>
    </row>
    <row r="22" spans="2:6" ht="15" customHeight="1" thickBot="1" x14ac:dyDescent="0.25">
      <c r="B22" s="47" t="s">
        <v>16</v>
      </c>
      <c r="C22" s="47"/>
      <c r="D22" s="47"/>
      <c r="E22" s="47"/>
      <c r="F22" s="47"/>
    </row>
    <row r="23" spans="2:6" ht="15" customHeight="1" thickTop="1" x14ac:dyDescent="0.2">
      <c r="B23" s="10" t="s">
        <v>1</v>
      </c>
      <c r="C23" s="10" t="s">
        <v>2</v>
      </c>
      <c r="D23" s="10" t="s">
        <v>19</v>
      </c>
      <c r="E23" s="10" t="s">
        <v>3</v>
      </c>
    </row>
    <row r="24" spans="2:6" ht="15" customHeight="1" x14ac:dyDescent="0.2">
      <c r="B24" s="9" t="e">
        <f>ProgramR0!#REF!</f>
        <v>#REF!</v>
      </c>
      <c r="C24" s="20"/>
      <c r="D24" s="20"/>
      <c r="E24" s="20"/>
    </row>
    <row r="25" spans="2:6" ht="15" customHeight="1" x14ac:dyDescent="0.2">
      <c r="B25" s="9" t="e">
        <f>ProgramR0!#REF!</f>
        <v>#REF!</v>
      </c>
      <c r="C25" s="20"/>
      <c r="D25" s="20"/>
      <c r="E25" s="20"/>
    </row>
    <row r="26" spans="2:6" ht="15" customHeight="1" x14ac:dyDescent="0.2">
      <c r="B26" s="9" t="e">
        <f>ProgramR0!#REF!</f>
        <v>#REF!</v>
      </c>
      <c r="C26" s="20"/>
      <c r="D26" s="20"/>
      <c r="E26" s="20"/>
    </row>
    <row r="27" spans="2:6" ht="15" customHeight="1" x14ac:dyDescent="0.2">
      <c r="B27" s="9" t="e">
        <f>ProgramR0!#REF!</f>
        <v>#REF!</v>
      </c>
      <c r="C27" s="20"/>
      <c r="D27" s="20"/>
      <c r="E27" s="20"/>
    </row>
    <row r="28" spans="2:6" ht="15" customHeight="1" x14ac:dyDescent="0.2">
      <c r="B28" s="9" t="e">
        <f>ProgramR0!#REF!</f>
        <v>#REF!</v>
      </c>
      <c r="C28" s="20"/>
      <c r="D28" s="20"/>
      <c r="E28" s="20"/>
    </row>
    <row r="29" spans="2:6" ht="15" customHeight="1" x14ac:dyDescent="0.2">
      <c r="B29" s="9" t="e">
        <f>ProgramR0!#REF!</f>
        <v>#REF!</v>
      </c>
      <c r="C29" s="20"/>
      <c r="D29" s="20"/>
      <c r="E29" s="20"/>
    </row>
    <row r="30" spans="2:6" ht="15" customHeight="1" x14ac:dyDescent="0.2">
      <c r="B30" s="9" t="e">
        <f>ProgramR0!#REF!</f>
        <v>#REF!</v>
      </c>
      <c r="C30" s="20"/>
      <c r="D30" s="20"/>
      <c r="E30" s="20"/>
    </row>
    <row r="31" spans="2:6" ht="17.100000000000001" customHeight="1" x14ac:dyDescent="0.2">
      <c r="B31" s="9" t="e">
        <f>ProgramR0!#REF!</f>
        <v>#REF!</v>
      </c>
      <c r="C31" s="20"/>
      <c r="D31" s="20"/>
      <c r="E31" s="20"/>
    </row>
    <row r="32" spans="2:6" ht="15" customHeight="1" x14ac:dyDescent="0.2">
      <c r="B32" s="9" t="e">
        <f>ProgramR0!#REF!</f>
        <v>#REF!</v>
      </c>
      <c r="C32" s="20"/>
      <c r="D32" s="20"/>
      <c r="E32" s="20"/>
    </row>
    <row r="33" spans="2:5" ht="15" customHeight="1" x14ac:dyDescent="0.2">
      <c r="B33" s="9" t="e">
        <f>ProgramR0!#REF!</f>
        <v>#REF!</v>
      </c>
      <c r="C33" s="20"/>
      <c r="D33" s="20"/>
      <c r="E33" s="20"/>
    </row>
    <row r="34" spans="2:5" ht="15" customHeight="1" x14ac:dyDescent="0.2">
      <c r="B34" s="9" t="e">
        <f>ProgramR0!#REF!</f>
        <v>#REF!</v>
      </c>
      <c r="C34" s="20"/>
      <c r="D34" s="20"/>
      <c r="E34" s="20"/>
    </row>
    <row r="35" spans="2:5" ht="15" customHeight="1" x14ac:dyDescent="0.2">
      <c r="B35" s="9" t="e">
        <f>ProgramR0!#REF!</f>
        <v>#REF!</v>
      </c>
      <c r="C35" s="20"/>
      <c r="D35" s="20"/>
      <c r="E35" s="20"/>
    </row>
    <row r="36" spans="2:5" ht="15" customHeight="1" x14ac:dyDescent="0.2">
      <c r="B36" s="9" t="e">
        <f>ProgramR0!#REF!</f>
        <v>#REF!</v>
      </c>
      <c r="C36" s="20"/>
      <c r="D36" s="20"/>
      <c r="E36" s="20"/>
    </row>
    <row r="37" spans="2:5" ht="15" customHeight="1" x14ac:dyDescent="0.2">
      <c r="B37" s="9" t="e">
        <f>ProgramR0!#REF!</f>
        <v>#REF!</v>
      </c>
      <c r="C37" s="20"/>
      <c r="D37" s="20"/>
      <c r="E37" s="20"/>
    </row>
    <row r="38" spans="2:5" ht="15" customHeight="1" thickBot="1" x14ac:dyDescent="0.25">
      <c r="B38" s="3" t="s">
        <v>4</v>
      </c>
      <c r="C38" s="21">
        <f>SUM(C24:C37)</f>
        <v>0</v>
      </c>
      <c r="D38" s="21">
        <f>SUM(D24:D37)</f>
        <v>0</v>
      </c>
      <c r="E38" s="21">
        <f>SUM(E24:E37)</f>
        <v>0</v>
      </c>
    </row>
    <row r="39" spans="2:5" ht="15" customHeight="1" thickTop="1" x14ac:dyDescent="0.2"/>
    <row r="40" spans="2:5" ht="15" customHeight="1" x14ac:dyDescent="0.2"/>
    <row r="41" spans="2:5" ht="15" customHeight="1" x14ac:dyDescent="0.2"/>
    <row r="42" spans="2:5" ht="15" customHeight="1" x14ac:dyDescent="0.2"/>
    <row r="43" spans="2:5" ht="15" customHeight="1" x14ac:dyDescent="0.2"/>
    <row r="44" spans="2:5" ht="15" customHeight="1" x14ac:dyDescent="0.2"/>
    <row r="45" spans="2:5" ht="17.100000000000001" customHeight="1" x14ac:dyDescent="0.2"/>
  </sheetData>
  <mergeCells count="7">
    <mergeCell ref="B2:F2"/>
    <mergeCell ref="B11:F11"/>
    <mergeCell ref="B22:F22"/>
    <mergeCell ref="B4:F4"/>
    <mergeCell ref="B20:E21"/>
    <mergeCell ref="B9:E10"/>
    <mergeCell ref="B3:E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4CA7-4A89-4385-B5B5-926785898ABA}">
  <sheetPr>
    <tabColor rgb="FFC6EFCE"/>
  </sheetPr>
  <dimension ref="A1:N66"/>
  <sheetViews>
    <sheetView showGridLines="0" zoomScaleNormal="85" workbookViewId="0">
      <selection activeCell="B2" sqref="B2:N2"/>
    </sheetView>
  </sheetViews>
  <sheetFormatPr defaultColWidth="8.875" defaultRowHeight="14.25" x14ac:dyDescent="0.2"/>
  <cols>
    <col min="1" max="1" width="3.625" customWidth="1"/>
    <col min="2" max="2" width="60.875" customWidth="1"/>
    <col min="3" max="4" width="7.625" style="2" customWidth="1"/>
    <col min="5" max="13" width="5.625" style="2" customWidth="1"/>
    <col min="14" max="14" width="5.625" customWidth="1"/>
  </cols>
  <sheetData>
    <row r="1" spans="1:14" x14ac:dyDescent="0.2">
      <c r="B1" s="24"/>
      <c r="N1" s="24"/>
    </row>
    <row r="2" spans="1:14" ht="60" customHeight="1" thickBot="1" x14ac:dyDescent="0.25">
      <c r="B2" s="45" t="s">
        <v>25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15" customHeight="1" thickTop="1" x14ac:dyDescent="0.2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1:14" ht="15" customHeight="1" x14ac:dyDescent="0.2">
      <c r="B4" s="62" t="s">
        <v>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spans="1:14" ht="15" customHeight="1" x14ac:dyDescent="0.2">
      <c r="B5" s="4" t="s">
        <v>1</v>
      </c>
      <c r="C5" s="73" t="s">
        <v>2</v>
      </c>
      <c r="D5" s="73"/>
      <c r="E5" s="73" t="s">
        <v>23</v>
      </c>
      <c r="F5" s="73"/>
      <c r="G5" s="73"/>
      <c r="H5" s="73"/>
      <c r="I5" s="73"/>
      <c r="J5" s="73"/>
      <c r="K5" s="73"/>
      <c r="L5" s="73"/>
      <c r="M5" s="73"/>
      <c r="N5" s="73"/>
    </row>
    <row r="6" spans="1:14" ht="15" customHeight="1" x14ac:dyDescent="0.2">
      <c r="A6" s="1"/>
      <c r="B6" s="5" t="s">
        <v>30</v>
      </c>
      <c r="C6" s="71">
        <v>1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ht="15" customHeight="1" x14ac:dyDescent="0.2">
      <c r="B7" s="5" t="s">
        <v>21</v>
      </c>
      <c r="C7" s="71">
        <v>2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ht="15" customHeight="1" x14ac:dyDescent="0.2">
      <c r="B8" s="5" t="s">
        <v>39</v>
      </c>
      <c r="C8" s="72">
        <v>2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ht="15" customHeight="1" thickBot="1" x14ac:dyDescent="0.25">
      <c r="B9" s="28" t="s">
        <v>4</v>
      </c>
      <c r="C9" s="69">
        <f>SUM(C6:C8)</f>
        <v>5</v>
      </c>
      <c r="D9" s="69"/>
      <c r="E9" s="69">
        <f>SUMPRODUCT($C$6:$C$8,$E$6:$E$8)/3</f>
        <v>0</v>
      </c>
      <c r="F9" s="69"/>
      <c r="G9" s="69"/>
      <c r="H9" s="69"/>
      <c r="I9" s="69"/>
      <c r="J9" s="69"/>
      <c r="K9" s="69"/>
      <c r="L9" s="69"/>
      <c r="M9" s="69"/>
      <c r="N9" s="69"/>
    </row>
    <row r="10" spans="1:14" ht="15" customHeight="1" thickTop="1" x14ac:dyDescent="0.2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4" ht="15" customHeight="1" x14ac:dyDescent="0.2">
      <c r="B11" s="70" t="s">
        <v>28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 ht="15" customHeight="1" x14ac:dyDescent="0.2">
      <c r="B12" s="52" t="s">
        <v>1</v>
      </c>
      <c r="C12" s="52" t="s">
        <v>2</v>
      </c>
      <c r="D12" s="52"/>
      <c r="E12" s="52" t="s">
        <v>23</v>
      </c>
      <c r="F12" s="52"/>
      <c r="G12" s="52"/>
      <c r="H12" s="52"/>
      <c r="I12" s="52"/>
      <c r="J12" s="52"/>
      <c r="K12" s="52"/>
      <c r="L12" s="52"/>
      <c r="M12" s="52"/>
      <c r="N12" s="52"/>
    </row>
    <row r="13" spans="1:14" ht="15" customHeight="1" x14ac:dyDescent="0.2">
      <c r="B13" s="52"/>
      <c r="C13" s="11" t="s">
        <v>4</v>
      </c>
      <c r="D13" s="11" t="s">
        <v>22</v>
      </c>
      <c r="E13" s="11">
        <v>1</v>
      </c>
      <c r="F13" s="11">
        <f>E13+1</f>
        <v>2</v>
      </c>
      <c r="G13" s="11">
        <f t="shared" ref="G13:N13" si="0">F13+1</f>
        <v>3</v>
      </c>
      <c r="H13" s="11">
        <f t="shared" si="0"/>
        <v>4</v>
      </c>
      <c r="I13" s="11">
        <f t="shared" si="0"/>
        <v>5</v>
      </c>
      <c r="J13" s="11">
        <f t="shared" si="0"/>
        <v>6</v>
      </c>
      <c r="K13" s="11">
        <f t="shared" si="0"/>
        <v>7</v>
      </c>
      <c r="L13" s="11">
        <f t="shared" si="0"/>
        <v>8</v>
      </c>
      <c r="M13" s="11">
        <f t="shared" si="0"/>
        <v>9</v>
      </c>
      <c r="N13" s="11">
        <f t="shared" si="0"/>
        <v>10</v>
      </c>
    </row>
    <row r="14" spans="1:14" ht="15" customHeight="1" x14ac:dyDescent="0.2">
      <c r="B14" s="25" t="s">
        <v>40</v>
      </c>
      <c r="C14" s="36">
        <v>0.75</v>
      </c>
      <c r="D14" s="36">
        <f>C14/$N$13</f>
        <v>7.4999999999999997E-2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2">
      <c r="B15" s="25" t="s">
        <v>41</v>
      </c>
      <c r="C15" s="12">
        <v>0.5</v>
      </c>
      <c r="D15" s="12">
        <f t="shared" ref="D15:D22" si="1">C15/$N$13</f>
        <v>0.05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2">
      <c r="B16" s="25" t="s">
        <v>42</v>
      </c>
      <c r="C16" s="12">
        <v>0.5</v>
      </c>
      <c r="D16" s="12">
        <f t="shared" si="1"/>
        <v>0.05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2:14" ht="15" customHeight="1" x14ac:dyDescent="0.2">
      <c r="B17" s="25" t="s">
        <v>6</v>
      </c>
      <c r="C17" s="12">
        <v>0.5</v>
      </c>
      <c r="D17" s="12">
        <f t="shared" si="1"/>
        <v>0.05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2:14" ht="15" customHeight="1" x14ac:dyDescent="0.2">
      <c r="B18" s="25" t="s">
        <v>43</v>
      </c>
      <c r="C18" s="12">
        <v>0.5</v>
      </c>
      <c r="D18" s="12">
        <f t="shared" si="1"/>
        <v>0.05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2:14" ht="15" customHeight="1" x14ac:dyDescent="0.2">
      <c r="B19" s="25" t="s">
        <v>44</v>
      </c>
      <c r="C19" s="12">
        <v>0.75</v>
      </c>
      <c r="D19" s="12">
        <f t="shared" si="1"/>
        <v>7.4999999999999997E-2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2:14" ht="15" customHeight="1" x14ac:dyDescent="0.2">
      <c r="B20" s="25" t="s">
        <v>45</v>
      </c>
      <c r="C20" s="12">
        <v>0.75</v>
      </c>
      <c r="D20" s="12">
        <f t="shared" si="1"/>
        <v>7.4999999999999997E-2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2:14" ht="15" customHeight="1" x14ac:dyDescent="0.2">
      <c r="B21" s="25" t="s">
        <v>46</v>
      </c>
      <c r="C21" s="12">
        <v>4</v>
      </c>
      <c r="D21" s="12">
        <f t="shared" si="1"/>
        <v>0.4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2:14" ht="15" customHeight="1" x14ac:dyDescent="0.2">
      <c r="B22" s="25" t="s">
        <v>7</v>
      </c>
      <c r="C22" s="12">
        <v>0.75</v>
      </c>
      <c r="D22" s="12">
        <f t="shared" si="1"/>
        <v>7.4999999999999997E-2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ht="15" customHeight="1" thickBot="1" x14ac:dyDescent="0.25">
      <c r="B23" s="67" t="s">
        <v>4</v>
      </c>
      <c r="C23" s="68">
        <f>SUM(C14:C22)</f>
        <v>9</v>
      </c>
      <c r="D23" s="26">
        <f>SUM(D14:D22)</f>
        <v>0.89999999999999991</v>
      </c>
      <c r="E23" s="26">
        <f>SUMPRODUCT($D$14:$D$22,E14:E22)/3</f>
        <v>0</v>
      </c>
      <c r="F23" s="26">
        <f>SUMPRODUCT($D$14:$D$22,F14:F22)/3</f>
        <v>0</v>
      </c>
      <c r="G23" s="26">
        <f t="shared" ref="G23:N23" si="2">SUMPRODUCT($D$14:$D$22,G14:G22)/3</f>
        <v>0</v>
      </c>
      <c r="H23" s="26">
        <f t="shared" si="2"/>
        <v>0</v>
      </c>
      <c r="I23" s="26">
        <f t="shared" si="2"/>
        <v>0</v>
      </c>
      <c r="J23" s="26">
        <f t="shared" si="2"/>
        <v>0</v>
      </c>
      <c r="K23" s="26">
        <f>SUMPRODUCT($D$14:$D$22,K14:K22)/3</f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</row>
    <row r="24" spans="2:14" ht="15" customHeight="1" thickTop="1" thickBot="1" x14ac:dyDescent="0.25">
      <c r="B24" s="67"/>
      <c r="C24" s="68"/>
      <c r="D24" s="27">
        <f>$D$23*$N$13</f>
        <v>9</v>
      </c>
      <c r="E24" s="59">
        <f>SUM(E23:N23)</f>
        <v>0</v>
      </c>
      <c r="F24" s="59"/>
      <c r="G24" s="59"/>
      <c r="H24" s="59"/>
      <c r="I24" s="59"/>
      <c r="J24" s="59"/>
      <c r="K24" s="59"/>
      <c r="L24" s="59"/>
      <c r="M24" s="59"/>
      <c r="N24" s="59"/>
    </row>
    <row r="25" spans="2:14" ht="15" customHeight="1" thickTop="1" x14ac:dyDescent="0.2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2:14" ht="15" customHeight="1" x14ac:dyDescent="0.2">
      <c r="B26" s="77" t="s">
        <v>8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 ht="15" customHeight="1" x14ac:dyDescent="0.2">
      <c r="B27" s="55" t="s">
        <v>1</v>
      </c>
      <c r="C27" s="55" t="s">
        <v>2</v>
      </c>
      <c r="D27" s="55"/>
      <c r="E27" s="55" t="s">
        <v>23</v>
      </c>
      <c r="F27" s="55"/>
      <c r="G27" s="55"/>
      <c r="H27" s="55"/>
      <c r="I27" s="55"/>
      <c r="J27" s="55"/>
      <c r="K27" s="55"/>
      <c r="L27" s="55"/>
      <c r="M27" s="55"/>
      <c r="N27" s="55"/>
    </row>
    <row r="28" spans="2:14" ht="15" customHeight="1" x14ac:dyDescent="0.2">
      <c r="B28" s="55"/>
      <c r="C28" s="14" t="s">
        <v>5</v>
      </c>
      <c r="D28" s="14" t="s">
        <v>20</v>
      </c>
      <c r="E28" s="14">
        <v>1</v>
      </c>
      <c r="F28" s="14">
        <f>E28+1</f>
        <v>2</v>
      </c>
      <c r="G28" s="14">
        <f t="shared" ref="G28:N28" si="3">F28+1</f>
        <v>3</v>
      </c>
      <c r="H28" s="14">
        <f t="shared" si="3"/>
        <v>4</v>
      </c>
      <c r="I28" s="14">
        <f t="shared" si="3"/>
        <v>5</v>
      </c>
      <c r="J28" s="14">
        <f t="shared" si="3"/>
        <v>6</v>
      </c>
      <c r="K28" s="14">
        <f t="shared" si="3"/>
        <v>7</v>
      </c>
      <c r="L28" s="14">
        <f t="shared" si="3"/>
        <v>8</v>
      </c>
      <c r="M28" s="14">
        <f t="shared" si="3"/>
        <v>9</v>
      </c>
      <c r="N28" s="14">
        <f t="shared" si="3"/>
        <v>10</v>
      </c>
    </row>
    <row r="29" spans="2:14" ht="15" customHeight="1" x14ac:dyDescent="0.2">
      <c r="B29" s="16" t="s">
        <v>9</v>
      </c>
      <c r="C29" s="37">
        <v>1</v>
      </c>
      <c r="D29" s="37">
        <f>C29/$N$28</f>
        <v>0.1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14" ht="15" customHeight="1" x14ac:dyDescent="0.2">
      <c r="B30" s="16" t="s">
        <v>11</v>
      </c>
      <c r="C30" s="37">
        <v>6</v>
      </c>
      <c r="D30" s="37">
        <f t="shared" ref="D30:D31" si="4">C30/$N$28</f>
        <v>0.6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2:14" ht="15" customHeight="1" x14ac:dyDescent="0.2">
      <c r="B31" s="16" t="s">
        <v>47</v>
      </c>
      <c r="C31" s="18">
        <v>2</v>
      </c>
      <c r="D31" s="17">
        <f t="shared" si="4"/>
        <v>0.2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4" ht="15" customHeight="1" thickBot="1" x14ac:dyDescent="0.25">
      <c r="B32" s="56" t="s">
        <v>4</v>
      </c>
      <c r="C32" s="57">
        <f>SUM(C29:C31)</f>
        <v>9</v>
      </c>
      <c r="D32" s="15">
        <f>SUM(D29:D31)</f>
        <v>0.89999999999999991</v>
      </c>
      <c r="E32" s="15">
        <f>SUMPRODUCT($D$29:$D$31,E29:E31)/3</f>
        <v>0</v>
      </c>
      <c r="F32" s="15">
        <f t="shared" ref="F32:N32" si="5">SUMPRODUCT($D$29:$D$31,F29:F31)/3</f>
        <v>0</v>
      </c>
      <c r="G32" s="15">
        <f t="shared" si="5"/>
        <v>0</v>
      </c>
      <c r="H32" s="15">
        <f t="shared" si="5"/>
        <v>0</v>
      </c>
      <c r="I32" s="15">
        <f t="shared" si="5"/>
        <v>0</v>
      </c>
      <c r="J32" s="15">
        <f t="shared" si="5"/>
        <v>0</v>
      </c>
      <c r="K32" s="15">
        <f t="shared" si="5"/>
        <v>0</v>
      </c>
      <c r="L32" s="15">
        <f t="shared" si="5"/>
        <v>0</v>
      </c>
      <c r="M32" s="15">
        <f t="shared" si="5"/>
        <v>0</v>
      </c>
      <c r="N32" s="15">
        <f t="shared" si="5"/>
        <v>0</v>
      </c>
    </row>
    <row r="33" spans="2:14" ht="15" customHeight="1" thickTop="1" thickBot="1" x14ac:dyDescent="0.25">
      <c r="B33" s="56"/>
      <c r="C33" s="57"/>
      <c r="D33" s="19">
        <f>$D$32*$N$28</f>
        <v>9</v>
      </c>
      <c r="E33" s="58">
        <f>SUM(E32:N32)</f>
        <v>0</v>
      </c>
      <c r="F33" s="58"/>
      <c r="G33" s="58"/>
      <c r="H33" s="58"/>
      <c r="I33" s="58"/>
      <c r="J33" s="58"/>
      <c r="K33" s="58"/>
      <c r="L33" s="58"/>
      <c r="M33" s="58"/>
      <c r="N33" s="58"/>
    </row>
    <row r="34" spans="2:14" ht="15" customHeight="1" thickTop="1" x14ac:dyDescent="0.2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2:14" ht="15" customHeight="1" x14ac:dyDescent="0.2">
      <c r="B35" s="65" t="s">
        <v>27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2:14" ht="15" customHeight="1" x14ac:dyDescent="0.2">
      <c r="B36" s="55" t="s">
        <v>1</v>
      </c>
      <c r="C36" s="64" t="s">
        <v>2</v>
      </c>
      <c r="D36" s="64"/>
      <c r="E36" s="55" t="s">
        <v>23</v>
      </c>
      <c r="F36" s="55"/>
      <c r="G36" s="55"/>
      <c r="H36" s="55"/>
      <c r="I36" s="55"/>
      <c r="J36" s="55"/>
      <c r="K36" s="55"/>
      <c r="L36" s="55"/>
      <c r="M36" s="55"/>
      <c r="N36" s="55"/>
    </row>
    <row r="37" spans="2:14" ht="15" customHeight="1" x14ac:dyDescent="0.2">
      <c r="B37" s="55"/>
      <c r="C37" s="29" t="s">
        <v>5</v>
      </c>
      <c r="D37" s="29" t="s">
        <v>20</v>
      </c>
      <c r="E37" s="14">
        <v>1</v>
      </c>
      <c r="F37" s="14">
        <f>E37+1</f>
        <v>2</v>
      </c>
      <c r="G37" s="14">
        <f t="shared" ref="G37:N37" si="6">F37+1</f>
        <v>3</v>
      </c>
      <c r="H37" s="14">
        <f t="shared" si="6"/>
        <v>4</v>
      </c>
      <c r="I37" s="14">
        <f t="shared" si="6"/>
        <v>5</v>
      </c>
      <c r="J37" s="14">
        <f t="shared" si="6"/>
        <v>6</v>
      </c>
      <c r="K37" s="14">
        <f t="shared" si="6"/>
        <v>7</v>
      </c>
      <c r="L37" s="14">
        <f t="shared" si="6"/>
        <v>8</v>
      </c>
      <c r="M37" s="14">
        <f t="shared" si="6"/>
        <v>9</v>
      </c>
      <c r="N37" s="14">
        <f t="shared" si="6"/>
        <v>10</v>
      </c>
    </row>
    <row r="38" spans="2:14" ht="15" customHeight="1" x14ac:dyDescent="0.2">
      <c r="B38" s="16" t="s">
        <v>54</v>
      </c>
      <c r="C38" s="17">
        <v>1</v>
      </c>
      <c r="D38" s="17">
        <f>C38/$N$37</f>
        <v>0.1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2:14" ht="15" customHeight="1" x14ac:dyDescent="0.2">
      <c r="B39" s="16" t="s">
        <v>51</v>
      </c>
      <c r="C39" s="17">
        <v>1</v>
      </c>
      <c r="D39" s="17">
        <f t="shared" ref="D39:D44" si="7">C39/$N$37</f>
        <v>0.1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2:14" ht="15" customHeight="1" x14ac:dyDescent="0.2">
      <c r="B40" s="16" t="s">
        <v>53</v>
      </c>
      <c r="C40" s="17">
        <v>1</v>
      </c>
      <c r="D40" s="17">
        <f t="shared" si="7"/>
        <v>0.1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2:14" ht="15" customHeight="1" x14ac:dyDescent="0.2">
      <c r="B41" s="16" t="s">
        <v>52</v>
      </c>
      <c r="C41" s="17">
        <v>1</v>
      </c>
      <c r="D41" s="17">
        <f t="shared" si="7"/>
        <v>0.1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2:14" ht="15" customHeight="1" x14ac:dyDescent="0.2">
      <c r="B42" s="16" t="s">
        <v>10</v>
      </c>
      <c r="C42" s="17">
        <v>2</v>
      </c>
      <c r="D42" s="17">
        <f t="shared" si="7"/>
        <v>0.2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2:14" ht="15" customHeight="1" x14ac:dyDescent="0.2">
      <c r="B43" s="16" t="s">
        <v>11</v>
      </c>
      <c r="C43" s="17">
        <v>8</v>
      </c>
      <c r="D43" s="17">
        <f t="shared" si="7"/>
        <v>0.8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2:14" ht="15" customHeight="1" x14ac:dyDescent="0.2">
      <c r="B44" s="16" t="s">
        <v>49</v>
      </c>
      <c r="C44" s="18">
        <f>0.4 * 5</f>
        <v>2</v>
      </c>
      <c r="D44" s="17">
        <f t="shared" si="7"/>
        <v>0.2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2:14" ht="15" customHeight="1" thickBot="1" x14ac:dyDescent="0.25">
      <c r="B45" s="56" t="s">
        <v>4</v>
      </c>
      <c r="C45" s="57">
        <f>SUM(C38:C44)</f>
        <v>16</v>
      </c>
      <c r="D45" s="15">
        <f>SUM(D38:D44)</f>
        <v>1.6</v>
      </c>
      <c r="E45" s="15">
        <f>SUMPRODUCT($D$38:$D$44,E38:E44)/3</f>
        <v>0</v>
      </c>
      <c r="F45" s="15">
        <f t="shared" ref="F45:N45" si="8">SUMPRODUCT($D$38:$D$44,F38:F44)/3</f>
        <v>0</v>
      </c>
      <c r="G45" s="15">
        <f t="shared" si="8"/>
        <v>0</v>
      </c>
      <c r="H45" s="15">
        <f t="shared" si="8"/>
        <v>0</v>
      </c>
      <c r="I45" s="15">
        <f t="shared" si="8"/>
        <v>0</v>
      </c>
      <c r="J45" s="15">
        <f t="shared" si="8"/>
        <v>0</v>
      </c>
      <c r="K45" s="15">
        <f t="shared" si="8"/>
        <v>0</v>
      </c>
      <c r="L45" s="15">
        <f t="shared" si="8"/>
        <v>0</v>
      </c>
      <c r="M45" s="15">
        <f t="shared" si="8"/>
        <v>0</v>
      </c>
      <c r="N45" s="15">
        <f t="shared" si="8"/>
        <v>0</v>
      </c>
    </row>
    <row r="46" spans="2:14" ht="16.5" thickTop="1" thickBot="1" x14ac:dyDescent="0.25">
      <c r="B46" s="56"/>
      <c r="C46" s="57"/>
      <c r="D46" s="19">
        <f>$D$45*$N$37</f>
        <v>16</v>
      </c>
      <c r="E46" s="58">
        <f>SUM(E45:N45)</f>
        <v>0</v>
      </c>
      <c r="F46" s="58"/>
      <c r="G46" s="58"/>
      <c r="H46" s="58"/>
      <c r="I46" s="58"/>
      <c r="J46" s="58"/>
      <c r="K46" s="58"/>
      <c r="L46" s="58"/>
      <c r="M46" s="58"/>
      <c r="N46" s="58"/>
    </row>
    <row r="47" spans="2:14" ht="15" customHeight="1" thickTop="1" x14ac:dyDescent="0.2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2:14" ht="15" customHeight="1" x14ac:dyDescent="0.2">
      <c r="B48" s="63" t="s">
        <v>18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2:14" ht="15" customHeight="1" x14ac:dyDescent="0.2">
      <c r="B49" s="22" t="s">
        <v>1</v>
      </c>
      <c r="C49" s="75" t="s">
        <v>2</v>
      </c>
      <c r="D49" s="75"/>
      <c r="E49" s="75" t="s">
        <v>23</v>
      </c>
      <c r="F49" s="75"/>
      <c r="G49" s="75"/>
      <c r="H49" s="75"/>
      <c r="I49" s="75"/>
      <c r="J49" s="75"/>
      <c r="K49" s="75"/>
      <c r="L49" s="75"/>
      <c r="M49" s="75"/>
      <c r="N49" s="75"/>
    </row>
    <row r="50" spans="2:14" ht="15" customHeight="1" x14ac:dyDescent="0.2">
      <c r="B50" s="23" t="s">
        <v>12</v>
      </c>
      <c r="C50" s="76">
        <v>3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</row>
    <row r="51" spans="2:14" ht="15" customHeight="1" x14ac:dyDescent="0.2">
      <c r="B51" s="23" t="s">
        <v>13</v>
      </c>
      <c r="C51" s="76">
        <v>3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2:14" ht="15" customHeight="1" x14ac:dyDescent="0.2">
      <c r="B52" s="23" t="s">
        <v>14</v>
      </c>
      <c r="C52" s="76">
        <v>3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2:14" ht="15" customHeight="1" x14ac:dyDescent="0.2">
      <c r="B53" s="23" t="s">
        <v>50</v>
      </c>
      <c r="C53" s="76">
        <v>3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2:14" ht="15" customHeight="1" x14ac:dyDescent="0.2">
      <c r="B54" s="23" t="s">
        <v>48</v>
      </c>
      <c r="C54" s="76">
        <v>2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2:14" ht="15" customHeight="1" thickBot="1" x14ac:dyDescent="0.25">
      <c r="B55" s="31" t="s">
        <v>4</v>
      </c>
      <c r="C55" s="61">
        <f>SUM(C49:C54)</f>
        <v>14</v>
      </c>
      <c r="D55" s="61"/>
      <c r="E55" s="61">
        <f>SUMPRODUCT($C$50:$C$54,E50:E54)/3</f>
        <v>0</v>
      </c>
      <c r="F55" s="61"/>
      <c r="G55" s="61"/>
      <c r="H55" s="61"/>
      <c r="I55" s="61"/>
      <c r="J55" s="61"/>
      <c r="K55" s="61"/>
      <c r="L55" s="61"/>
      <c r="M55" s="61"/>
      <c r="N55" s="61"/>
    </row>
    <row r="56" spans="2:14" ht="15" customHeight="1" thickTop="1" x14ac:dyDescent="0.2">
      <c r="B56" s="13"/>
      <c r="C56" s="74"/>
      <c r="D56" s="74"/>
      <c r="E56" s="13"/>
      <c r="F56" s="13"/>
      <c r="G56" s="13"/>
      <c r="H56" s="13"/>
      <c r="I56" s="13"/>
      <c r="J56" s="74"/>
      <c r="K56" s="74"/>
      <c r="L56" s="74"/>
      <c r="M56" s="74"/>
      <c r="N56" s="74"/>
    </row>
    <row r="57" spans="2:14" ht="15" customHeight="1" x14ac:dyDescent="0.2">
      <c r="B57" s="53" t="s">
        <v>26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spans="2:14" ht="15" customHeight="1" x14ac:dyDescent="0.2">
      <c r="B58" s="41" t="s">
        <v>1</v>
      </c>
      <c r="C58" s="54" t="s">
        <v>2</v>
      </c>
      <c r="D58" s="54"/>
      <c r="E58" s="54" t="s">
        <v>23</v>
      </c>
      <c r="F58" s="54"/>
      <c r="G58" s="54"/>
      <c r="H58" s="54"/>
      <c r="I58" s="54"/>
      <c r="J58" s="54"/>
      <c r="K58" s="54"/>
      <c r="L58" s="54"/>
      <c r="M58" s="54"/>
      <c r="N58" s="54"/>
    </row>
    <row r="59" spans="2:14" ht="15" customHeight="1" x14ac:dyDescent="0.2">
      <c r="B59" s="30" t="s">
        <v>29</v>
      </c>
      <c r="C59" s="51">
        <v>0.5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2:14" ht="15" customHeight="1" x14ac:dyDescent="0.2">
      <c r="B60" s="30" t="str">
        <f>B4</f>
        <v>Use Case Diagram</v>
      </c>
      <c r="C60" s="51">
        <v>0.3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2:14" ht="15" customHeight="1" x14ac:dyDescent="0.2">
      <c r="B61" s="30" t="str">
        <f>B11</f>
        <v>Fully Developed Use Case Description</v>
      </c>
      <c r="C61" s="51">
        <v>0.3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2:14" x14ac:dyDescent="0.2">
      <c r="B62" s="30" t="str">
        <f>B26</f>
        <v>Activity Diagram</v>
      </c>
      <c r="C62" s="51">
        <v>0.3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2:14" x14ac:dyDescent="0.2">
      <c r="B63" s="30" t="str">
        <f>B35</f>
        <v>Multi-layer Sequence Diagram</v>
      </c>
      <c r="C63" s="51">
        <v>0.3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2:14" x14ac:dyDescent="0.2">
      <c r="B64" s="30" t="str">
        <f>B48</f>
        <v>Updated Class Diagram</v>
      </c>
      <c r="C64" s="51">
        <v>0.3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2:14" ht="15.75" thickBot="1" x14ac:dyDescent="0.3">
      <c r="B65" s="32" t="s">
        <v>4</v>
      </c>
      <c r="C65" s="50">
        <f>SUM(C59:C64)</f>
        <v>2</v>
      </c>
      <c r="D65" s="50"/>
      <c r="E65" s="50">
        <f>SUMPRODUCT($C$59:$C$64,E59:E64)/3</f>
        <v>0</v>
      </c>
      <c r="F65" s="50"/>
      <c r="G65" s="50"/>
      <c r="H65" s="50"/>
      <c r="I65" s="50"/>
      <c r="J65" s="50"/>
      <c r="K65" s="50"/>
      <c r="L65" s="50"/>
      <c r="M65" s="50"/>
      <c r="N65" s="50"/>
    </row>
    <row r="66" spans="2:14" ht="15" thickTop="1" x14ac:dyDescent="0.2"/>
  </sheetData>
  <mergeCells count="72">
    <mergeCell ref="E49:N49"/>
    <mergeCell ref="B26:N26"/>
    <mergeCell ref="B27:B28"/>
    <mergeCell ref="C27:D27"/>
    <mergeCell ref="E27:N27"/>
    <mergeCell ref="B32:B33"/>
    <mergeCell ref="C32:C33"/>
    <mergeCell ref="E33:N33"/>
    <mergeCell ref="E50:N50"/>
    <mergeCell ref="E51:N51"/>
    <mergeCell ref="E52:N52"/>
    <mergeCell ref="E53:N53"/>
    <mergeCell ref="E54:N54"/>
    <mergeCell ref="E5:N5"/>
    <mergeCell ref="J56:N56"/>
    <mergeCell ref="C56:D56"/>
    <mergeCell ref="C6:D6"/>
    <mergeCell ref="C7:D7"/>
    <mergeCell ref="C8:D8"/>
    <mergeCell ref="C9:D9"/>
    <mergeCell ref="C49:D49"/>
    <mergeCell ref="C55:D55"/>
    <mergeCell ref="C54:D54"/>
    <mergeCell ref="C53:D53"/>
    <mergeCell ref="C52:D52"/>
    <mergeCell ref="C51:D51"/>
    <mergeCell ref="C50:D50"/>
    <mergeCell ref="E12:N12"/>
    <mergeCell ref="B47:N47"/>
    <mergeCell ref="B4:N4"/>
    <mergeCell ref="B2:N2"/>
    <mergeCell ref="B48:N48"/>
    <mergeCell ref="C36:D36"/>
    <mergeCell ref="B35:N35"/>
    <mergeCell ref="B36:B37"/>
    <mergeCell ref="B10:N10"/>
    <mergeCell ref="B3:N3"/>
    <mergeCell ref="B23:B24"/>
    <mergeCell ref="C23:C24"/>
    <mergeCell ref="E9:N9"/>
    <mergeCell ref="B11:N11"/>
    <mergeCell ref="E6:N6"/>
    <mergeCell ref="E7:N7"/>
    <mergeCell ref="E8:N8"/>
    <mergeCell ref="C5:D5"/>
    <mergeCell ref="C12:D12"/>
    <mergeCell ref="B12:B13"/>
    <mergeCell ref="C64:D64"/>
    <mergeCell ref="B57:N57"/>
    <mergeCell ref="C58:D58"/>
    <mergeCell ref="E58:N58"/>
    <mergeCell ref="C62:D62"/>
    <mergeCell ref="C63:D63"/>
    <mergeCell ref="E36:N36"/>
    <mergeCell ref="B45:B46"/>
    <mergeCell ref="C45:C46"/>
    <mergeCell ref="E46:N46"/>
    <mergeCell ref="E24:N24"/>
    <mergeCell ref="B34:N34"/>
    <mergeCell ref="B25:N25"/>
    <mergeCell ref="E55:N55"/>
    <mergeCell ref="C65:D65"/>
    <mergeCell ref="E65:N65"/>
    <mergeCell ref="E59:N59"/>
    <mergeCell ref="E60:N60"/>
    <mergeCell ref="E61:N61"/>
    <mergeCell ref="E62:N62"/>
    <mergeCell ref="E63:N63"/>
    <mergeCell ref="E64:N64"/>
    <mergeCell ref="C59:D59"/>
    <mergeCell ref="C60:D60"/>
    <mergeCell ref="C61:D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E6A3-7B80-C149-BBF3-A71D40CDD1C5}">
  <sheetPr>
    <tabColor rgb="FFC6EFCE"/>
  </sheetPr>
  <dimension ref="B1:E78"/>
  <sheetViews>
    <sheetView showGridLines="0" tabSelected="1" topLeftCell="A25" zoomScale="130" zoomScaleNormal="130" workbookViewId="0">
      <selection activeCell="D27" sqref="D27"/>
    </sheetView>
  </sheetViews>
  <sheetFormatPr defaultColWidth="10.875" defaultRowHeight="14.25" x14ac:dyDescent="0.2"/>
  <cols>
    <col min="1" max="1" width="3.625" style="24" customWidth="1"/>
    <col min="2" max="2" width="60.875" style="24" customWidth="1"/>
    <col min="3" max="3" width="12.625" style="24" customWidth="1"/>
    <col min="4" max="4" width="16.875" style="24" customWidth="1"/>
    <col min="5" max="5" width="11.25" style="24" customWidth="1"/>
    <col min="6" max="16384" width="10.875" style="24"/>
  </cols>
  <sheetData>
    <row r="1" spans="2:5" x14ac:dyDescent="0.2">
      <c r="C1" s="2"/>
      <c r="D1" s="2"/>
    </row>
    <row r="2" spans="2:5" ht="60" customHeight="1" thickBot="1" x14ac:dyDescent="0.25">
      <c r="B2" s="45" t="s">
        <v>55</v>
      </c>
      <c r="C2" s="45"/>
      <c r="D2" s="45"/>
    </row>
    <row r="3" spans="2:5" ht="15" customHeight="1" thickTop="1" x14ac:dyDescent="0.2">
      <c r="B3" s="66"/>
      <c r="C3" s="66"/>
      <c r="D3" s="66"/>
    </row>
    <row r="4" spans="2:5" x14ac:dyDescent="0.2">
      <c r="B4" s="10" t="s">
        <v>1</v>
      </c>
      <c r="C4" s="10" t="s">
        <v>2</v>
      </c>
      <c r="D4" s="10" t="s">
        <v>23</v>
      </c>
    </row>
    <row r="5" spans="2:5" x14ac:dyDescent="0.2">
      <c r="B5" s="43" t="s">
        <v>74</v>
      </c>
      <c r="C5" s="40">
        <v>0.25</v>
      </c>
      <c r="D5" s="44">
        <v>1</v>
      </c>
      <c r="E5" s="24">
        <f>2/3*D5*C5</f>
        <v>0.16666666666666666</v>
      </c>
    </row>
    <row r="6" spans="2:5" x14ac:dyDescent="0.2">
      <c r="B6" s="43" t="s">
        <v>86</v>
      </c>
      <c r="C6" s="40">
        <v>0.25</v>
      </c>
      <c r="D6" s="44">
        <v>1</v>
      </c>
      <c r="E6" s="24">
        <f t="shared" ref="E6:E69" si="0">2/3*D6*C6</f>
        <v>0.16666666666666666</v>
      </c>
    </row>
    <row r="7" spans="2:5" x14ac:dyDescent="0.2">
      <c r="B7" s="43" t="s">
        <v>67</v>
      </c>
      <c r="C7" s="40">
        <v>0.25</v>
      </c>
      <c r="D7" s="44">
        <v>1</v>
      </c>
      <c r="E7" s="24">
        <f t="shared" si="0"/>
        <v>0.16666666666666666</v>
      </c>
    </row>
    <row r="8" spans="2:5" x14ac:dyDescent="0.2">
      <c r="B8" s="43" t="s">
        <v>80</v>
      </c>
      <c r="C8" s="40">
        <v>0.25</v>
      </c>
      <c r="D8" s="44">
        <v>1</v>
      </c>
      <c r="E8" s="24">
        <f t="shared" si="0"/>
        <v>0.16666666666666666</v>
      </c>
    </row>
    <row r="9" spans="2:5" x14ac:dyDescent="0.2">
      <c r="B9" s="43" t="s">
        <v>79</v>
      </c>
      <c r="C9" s="40">
        <v>0.25</v>
      </c>
      <c r="D9" s="44">
        <v>1</v>
      </c>
      <c r="E9" s="24">
        <f t="shared" si="0"/>
        <v>0.16666666666666666</v>
      </c>
    </row>
    <row r="10" spans="2:5" x14ac:dyDescent="0.2">
      <c r="B10" s="43" t="s">
        <v>62</v>
      </c>
      <c r="C10" s="40">
        <v>0.25</v>
      </c>
      <c r="D10" s="44">
        <v>1</v>
      </c>
      <c r="E10" s="24">
        <f t="shared" si="0"/>
        <v>0.16666666666666666</v>
      </c>
    </row>
    <row r="11" spans="2:5" x14ac:dyDescent="0.2">
      <c r="B11" s="42" t="s">
        <v>70</v>
      </c>
      <c r="C11" s="40">
        <v>0.75</v>
      </c>
      <c r="D11" s="44">
        <v>1</v>
      </c>
      <c r="E11" s="24">
        <f t="shared" si="0"/>
        <v>0.5</v>
      </c>
    </row>
    <row r="12" spans="2:5" x14ac:dyDescent="0.2">
      <c r="B12" s="43" t="s">
        <v>94</v>
      </c>
      <c r="C12" s="40">
        <v>0.5</v>
      </c>
      <c r="D12" s="44">
        <v>1</v>
      </c>
      <c r="E12" s="24">
        <f t="shared" si="0"/>
        <v>0.33333333333333331</v>
      </c>
    </row>
    <row r="13" spans="2:5" x14ac:dyDescent="0.2">
      <c r="B13" s="43" t="s">
        <v>91</v>
      </c>
      <c r="C13" s="40">
        <v>0.5</v>
      </c>
      <c r="D13" s="44">
        <v>1</v>
      </c>
      <c r="E13" s="24">
        <f t="shared" si="0"/>
        <v>0.33333333333333331</v>
      </c>
    </row>
    <row r="14" spans="2:5" x14ac:dyDescent="0.2">
      <c r="B14" s="43" t="s">
        <v>89</v>
      </c>
      <c r="C14" s="40">
        <v>0.5</v>
      </c>
      <c r="D14" s="44">
        <v>1</v>
      </c>
      <c r="E14" s="24">
        <f t="shared" si="0"/>
        <v>0.33333333333333331</v>
      </c>
    </row>
    <row r="15" spans="2:5" x14ac:dyDescent="0.2">
      <c r="B15" s="43" t="s">
        <v>78</v>
      </c>
      <c r="C15" s="40">
        <v>0.5</v>
      </c>
      <c r="D15" s="44">
        <v>1</v>
      </c>
      <c r="E15" s="24">
        <f t="shared" si="0"/>
        <v>0.33333333333333331</v>
      </c>
    </row>
    <row r="16" spans="2:5" x14ac:dyDescent="0.2">
      <c r="B16" s="43" t="s">
        <v>124</v>
      </c>
      <c r="C16" s="40">
        <v>0.5</v>
      </c>
      <c r="D16" s="40"/>
      <c r="E16" s="24">
        <f t="shared" si="0"/>
        <v>0</v>
      </c>
    </row>
    <row r="17" spans="2:5" x14ac:dyDescent="0.2">
      <c r="B17" s="43" t="s">
        <v>83</v>
      </c>
      <c r="C17" s="40">
        <v>0.5</v>
      </c>
      <c r="D17" s="44">
        <v>1</v>
      </c>
      <c r="E17" s="24">
        <f t="shared" si="0"/>
        <v>0.33333333333333331</v>
      </c>
    </row>
    <row r="18" spans="2:5" x14ac:dyDescent="0.2">
      <c r="B18" s="43" t="s">
        <v>88</v>
      </c>
      <c r="C18" s="40">
        <v>0.5</v>
      </c>
      <c r="D18" s="44">
        <v>1</v>
      </c>
      <c r="E18" s="24">
        <f t="shared" si="0"/>
        <v>0.33333333333333331</v>
      </c>
    </row>
    <row r="19" spans="2:5" x14ac:dyDescent="0.2">
      <c r="B19" s="43" t="s">
        <v>117</v>
      </c>
      <c r="C19" s="40">
        <v>0.25</v>
      </c>
      <c r="D19" s="40"/>
      <c r="E19" s="24">
        <f t="shared" si="0"/>
        <v>0</v>
      </c>
    </row>
    <row r="20" spans="2:5" x14ac:dyDescent="0.2">
      <c r="B20" s="43" t="s">
        <v>103</v>
      </c>
      <c r="C20" s="40">
        <v>1.5</v>
      </c>
      <c r="D20" s="40"/>
      <c r="E20" s="24">
        <f t="shared" si="0"/>
        <v>0</v>
      </c>
    </row>
    <row r="21" spans="2:5" x14ac:dyDescent="0.2">
      <c r="B21" s="43" t="s">
        <v>76</v>
      </c>
      <c r="C21" s="40">
        <v>0.25</v>
      </c>
      <c r="D21" s="40"/>
      <c r="E21" s="24">
        <f t="shared" si="0"/>
        <v>0</v>
      </c>
    </row>
    <row r="22" spans="2:5" x14ac:dyDescent="0.2">
      <c r="B22" s="42" t="s">
        <v>69</v>
      </c>
      <c r="C22" s="40">
        <v>0.75</v>
      </c>
      <c r="D22" s="44">
        <v>1</v>
      </c>
      <c r="E22" s="24">
        <f t="shared" si="0"/>
        <v>0.5</v>
      </c>
    </row>
    <row r="23" spans="2:5" x14ac:dyDescent="0.2">
      <c r="B23" s="43" t="s">
        <v>106</v>
      </c>
      <c r="C23" s="40">
        <v>0.25</v>
      </c>
      <c r="D23" s="40"/>
      <c r="E23" s="24">
        <f t="shared" si="0"/>
        <v>0</v>
      </c>
    </row>
    <row r="24" spans="2:5" x14ac:dyDescent="0.2">
      <c r="B24" s="43" t="s">
        <v>106</v>
      </c>
      <c r="C24" s="40">
        <v>0.25</v>
      </c>
      <c r="D24" s="40"/>
      <c r="E24" s="24">
        <f t="shared" si="0"/>
        <v>0</v>
      </c>
    </row>
    <row r="25" spans="2:5" x14ac:dyDescent="0.2">
      <c r="B25" s="42" t="s">
        <v>81</v>
      </c>
      <c r="C25" s="40">
        <v>0.5</v>
      </c>
      <c r="D25" s="44">
        <v>1</v>
      </c>
      <c r="E25" s="24">
        <f t="shared" si="0"/>
        <v>0.33333333333333331</v>
      </c>
    </row>
    <row r="26" spans="2:5" x14ac:dyDescent="0.2">
      <c r="B26" s="43" t="s">
        <v>82</v>
      </c>
      <c r="C26" s="40">
        <v>1</v>
      </c>
      <c r="D26" s="44">
        <v>1</v>
      </c>
      <c r="E26" s="24">
        <f t="shared" si="0"/>
        <v>0.66666666666666663</v>
      </c>
    </row>
    <row r="27" spans="2:5" x14ac:dyDescent="0.2">
      <c r="B27" s="43" t="s">
        <v>109</v>
      </c>
      <c r="C27" s="40">
        <v>1</v>
      </c>
      <c r="D27" s="40"/>
      <c r="E27" s="24">
        <f t="shared" si="0"/>
        <v>0</v>
      </c>
    </row>
    <row r="28" spans="2:5" x14ac:dyDescent="0.2">
      <c r="B28" s="43" t="s">
        <v>102</v>
      </c>
      <c r="C28" s="40">
        <v>0.5</v>
      </c>
      <c r="D28" s="40"/>
      <c r="E28" s="24">
        <f t="shared" si="0"/>
        <v>0</v>
      </c>
    </row>
    <row r="29" spans="2:5" x14ac:dyDescent="0.2">
      <c r="B29" s="43" t="s">
        <v>100</v>
      </c>
      <c r="C29" s="40">
        <v>1</v>
      </c>
      <c r="D29" s="40"/>
      <c r="E29" s="24">
        <f t="shared" si="0"/>
        <v>0</v>
      </c>
    </row>
    <row r="30" spans="2:5" x14ac:dyDescent="0.2">
      <c r="B30" s="43" t="s">
        <v>64</v>
      </c>
      <c r="C30" s="40">
        <v>0.5</v>
      </c>
      <c r="D30" s="40"/>
      <c r="E30" s="24">
        <f t="shared" si="0"/>
        <v>0</v>
      </c>
    </row>
    <row r="31" spans="2:5" x14ac:dyDescent="0.2">
      <c r="B31" s="43" t="s">
        <v>87</v>
      </c>
      <c r="C31" s="40">
        <v>0.5</v>
      </c>
      <c r="D31" s="40"/>
      <c r="E31" s="24">
        <f t="shared" si="0"/>
        <v>0</v>
      </c>
    </row>
    <row r="32" spans="2:5" x14ac:dyDescent="0.2">
      <c r="B32" s="43" t="s">
        <v>95</v>
      </c>
      <c r="C32" s="40">
        <v>0.75</v>
      </c>
      <c r="D32" s="40"/>
      <c r="E32" s="24">
        <f t="shared" si="0"/>
        <v>0</v>
      </c>
    </row>
    <row r="33" spans="2:5" x14ac:dyDescent="0.2">
      <c r="B33" s="43" t="s">
        <v>90</v>
      </c>
      <c r="C33" s="40">
        <v>0.75</v>
      </c>
      <c r="D33" s="40"/>
      <c r="E33" s="24">
        <f t="shared" si="0"/>
        <v>0</v>
      </c>
    </row>
    <row r="34" spans="2:5" x14ac:dyDescent="0.2">
      <c r="B34" s="43" t="s">
        <v>116</v>
      </c>
      <c r="C34" s="40">
        <v>0.75</v>
      </c>
      <c r="D34" s="40"/>
      <c r="E34" s="24">
        <f t="shared" si="0"/>
        <v>0</v>
      </c>
    </row>
    <row r="35" spans="2:5" x14ac:dyDescent="0.2">
      <c r="B35" s="43" t="s">
        <v>115</v>
      </c>
      <c r="C35" s="40">
        <v>0.75</v>
      </c>
      <c r="D35" s="40"/>
      <c r="E35" s="24">
        <f t="shared" si="0"/>
        <v>0</v>
      </c>
    </row>
    <row r="36" spans="2:5" x14ac:dyDescent="0.2">
      <c r="B36" s="43" t="s">
        <v>123</v>
      </c>
      <c r="C36" s="40">
        <v>1</v>
      </c>
      <c r="D36" s="44">
        <v>1</v>
      </c>
      <c r="E36" s="24">
        <f t="shared" si="0"/>
        <v>0.66666666666666663</v>
      </c>
    </row>
    <row r="37" spans="2:5" x14ac:dyDescent="0.2">
      <c r="B37" s="42" t="s">
        <v>66</v>
      </c>
      <c r="C37" s="40">
        <v>0.5</v>
      </c>
      <c r="D37" s="44">
        <v>1</v>
      </c>
      <c r="E37" s="24">
        <f t="shared" si="0"/>
        <v>0.33333333333333331</v>
      </c>
    </row>
    <row r="38" spans="2:5" x14ac:dyDescent="0.2">
      <c r="B38" s="42" t="s">
        <v>65</v>
      </c>
      <c r="C38" s="40">
        <v>0.5</v>
      </c>
      <c r="D38" s="44">
        <v>1</v>
      </c>
      <c r="E38" s="24">
        <f t="shared" si="0"/>
        <v>0.33333333333333331</v>
      </c>
    </row>
    <row r="39" spans="2:5" x14ac:dyDescent="0.2">
      <c r="B39" s="43" t="s">
        <v>119</v>
      </c>
      <c r="C39" s="40">
        <v>0.5</v>
      </c>
      <c r="D39" s="44">
        <v>1</v>
      </c>
      <c r="E39" s="24">
        <f t="shared" si="0"/>
        <v>0.33333333333333331</v>
      </c>
    </row>
    <row r="40" spans="2:5" x14ac:dyDescent="0.2">
      <c r="B40" s="43" t="s">
        <v>101</v>
      </c>
      <c r="C40" s="40">
        <v>0.75</v>
      </c>
      <c r="D40" s="40"/>
      <c r="E40" s="24">
        <f t="shared" si="0"/>
        <v>0</v>
      </c>
    </row>
    <row r="41" spans="2:5" x14ac:dyDescent="0.2">
      <c r="B41" s="43" t="s">
        <v>113</v>
      </c>
      <c r="C41" s="40">
        <v>0.75</v>
      </c>
      <c r="D41" s="40"/>
      <c r="E41" s="24">
        <f t="shared" si="0"/>
        <v>0</v>
      </c>
    </row>
    <row r="42" spans="2:5" x14ac:dyDescent="0.2">
      <c r="B42" s="43" t="s">
        <v>112</v>
      </c>
      <c r="C42" s="40">
        <v>0.5</v>
      </c>
      <c r="D42" s="44">
        <v>1</v>
      </c>
      <c r="E42" s="24">
        <f t="shared" si="0"/>
        <v>0.33333333333333331</v>
      </c>
    </row>
    <row r="43" spans="2:5" x14ac:dyDescent="0.2">
      <c r="B43" s="43" t="s">
        <v>108</v>
      </c>
      <c r="C43" s="40">
        <v>0.5</v>
      </c>
      <c r="D43" s="40"/>
      <c r="E43" s="24">
        <f t="shared" si="0"/>
        <v>0</v>
      </c>
    </row>
    <row r="44" spans="2:5" x14ac:dyDescent="0.2">
      <c r="B44" s="43" t="s">
        <v>108</v>
      </c>
      <c r="C44" s="40">
        <v>0.75</v>
      </c>
      <c r="D44" s="40"/>
      <c r="E44" s="24">
        <f t="shared" si="0"/>
        <v>0</v>
      </c>
    </row>
    <row r="45" spans="2:5" x14ac:dyDescent="0.2">
      <c r="B45" s="43" t="s">
        <v>107</v>
      </c>
      <c r="C45" s="40">
        <v>0.5</v>
      </c>
      <c r="D45" s="40"/>
      <c r="E45" s="24">
        <f t="shared" si="0"/>
        <v>0</v>
      </c>
    </row>
    <row r="46" spans="2:5" x14ac:dyDescent="0.2">
      <c r="B46" s="43" t="s">
        <v>107</v>
      </c>
      <c r="C46" s="40">
        <v>0.75</v>
      </c>
      <c r="D46" s="40"/>
      <c r="E46" s="24">
        <f t="shared" si="0"/>
        <v>0</v>
      </c>
    </row>
    <row r="47" spans="2:5" x14ac:dyDescent="0.2">
      <c r="B47" s="43" t="s">
        <v>63</v>
      </c>
      <c r="C47" s="40">
        <v>1.25</v>
      </c>
      <c r="D47" s="40"/>
      <c r="E47" s="24">
        <f t="shared" si="0"/>
        <v>0</v>
      </c>
    </row>
    <row r="48" spans="2:5" x14ac:dyDescent="0.2">
      <c r="B48" s="42" t="s">
        <v>85</v>
      </c>
      <c r="C48" s="40">
        <v>0.5</v>
      </c>
      <c r="D48" s="40"/>
      <c r="E48" s="24">
        <f t="shared" si="0"/>
        <v>0</v>
      </c>
    </row>
    <row r="49" spans="2:5" x14ac:dyDescent="0.2">
      <c r="B49" s="42" t="s">
        <v>97</v>
      </c>
      <c r="C49" s="40">
        <v>0.5</v>
      </c>
      <c r="D49" s="44">
        <v>1</v>
      </c>
      <c r="E49" s="24">
        <f t="shared" si="0"/>
        <v>0.33333333333333331</v>
      </c>
    </row>
    <row r="50" spans="2:5" ht="28.5" x14ac:dyDescent="0.2">
      <c r="B50" s="42" t="s">
        <v>72</v>
      </c>
      <c r="C50" s="40">
        <v>0.5</v>
      </c>
      <c r="D50" s="44">
        <v>1</v>
      </c>
      <c r="E50" s="24">
        <f t="shared" si="0"/>
        <v>0.33333333333333331</v>
      </c>
    </row>
    <row r="51" spans="2:5" x14ac:dyDescent="0.2">
      <c r="B51" s="43" t="s">
        <v>118</v>
      </c>
      <c r="C51" s="40">
        <v>0.25</v>
      </c>
      <c r="D51" s="40"/>
      <c r="E51" s="24">
        <f t="shared" si="0"/>
        <v>0</v>
      </c>
    </row>
    <row r="52" spans="2:5" x14ac:dyDescent="0.2">
      <c r="B52" s="43" t="s">
        <v>120</v>
      </c>
      <c r="C52" s="40">
        <v>1</v>
      </c>
      <c r="D52" s="44">
        <v>1</v>
      </c>
      <c r="E52" s="24">
        <f t="shared" si="0"/>
        <v>0.66666666666666663</v>
      </c>
    </row>
    <row r="53" spans="2:5" x14ac:dyDescent="0.2">
      <c r="B53" s="43" t="s">
        <v>121</v>
      </c>
      <c r="C53" s="40">
        <v>1</v>
      </c>
      <c r="D53" s="44">
        <v>1</v>
      </c>
      <c r="E53" s="24">
        <f t="shared" si="0"/>
        <v>0.66666666666666663</v>
      </c>
    </row>
    <row r="54" spans="2:5" x14ac:dyDescent="0.2">
      <c r="B54" s="43" t="s">
        <v>122</v>
      </c>
      <c r="C54" s="40">
        <v>1</v>
      </c>
      <c r="D54" s="40"/>
      <c r="E54" s="24">
        <f t="shared" si="0"/>
        <v>0</v>
      </c>
    </row>
    <row r="55" spans="2:5" x14ac:dyDescent="0.2">
      <c r="B55" s="43" t="s">
        <v>96</v>
      </c>
      <c r="C55" s="40">
        <v>0.5</v>
      </c>
      <c r="D55" s="40"/>
      <c r="E55" s="24">
        <f t="shared" si="0"/>
        <v>0</v>
      </c>
    </row>
    <row r="56" spans="2:5" x14ac:dyDescent="0.2">
      <c r="B56" s="43" t="s">
        <v>105</v>
      </c>
      <c r="C56" s="40">
        <v>0.75</v>
      </c>
      <c r="D56" s="40"/>
      <c r="E56" s="24">
        <f t="shared" si="0"/>
        <v>0</v>
      </c>
    </row>
    <row r="57" spans="2:5" x14ac:dyDescent="0.2">
      <c r="B57" s="43" t="s">
        <v>104</v>
      </c>
      <c r="C57" s="40">
        <v>0.5</v>
      </c>
      <c r="D57" s="40"/>
      <c r="E57" s="24">
        <f t="shared" si="0"/>
        <v>0</v>
      </c>
    </row>
    <row r="58" spans="2:5" x14ac:dyDescent="0.2">
      <c r="B58" s="43" t="s">
        <v>73</v>
      </c>
      <c r="C58" s="40">
        <v>0.5</v>
      </c>
      <c r="D58" s="44">
        <v>1</v>
      </c>
      <c r="E58" s="24">
        <f t="shared" si="0"/>
        <v>0.33333333333333331</v>
      </c>
    </row>
    <row r="59" spans="2:5" x14ac:dyDescent="0.2">
      <c r="B59" s="43" t="s">
        <v>75</v>
      </c>
      <c r="C59" s="40">
        <v>0.5</v>
      </c>
      <c r="D59" s="44">
        <v>1</v>
      </c>
      <c r="E59" s="24">
        <f t="shared" si="0"/>
        <v>0.33333333333333331</v>
      </c>
    </row>
    <row r="60" spans="2:5" x14ac:dyDescent="0.2">
      <c r="B60" s="43" t="s">
        <v>60</v>
      </c>
      <c r="C60" s="40">
        <v>0.75</v>
      </c>
      <c r="D60" s="40"/>
      <c r="E60" s="24">
        <f t="shared" si="0"/>
        <v>0</v>
      </c>
    </row>
    <row r="61" spans="2:5" ht="28.5" x14ac:dyDescent="0.2">
      <c r="B61" s="42" t="s">
        <v>77</v>
      </c>
      <c r="C61" s="40">
        <v>1.25</v>
      </c>
      <c r="D61" s="40"/>
      <c r="E61" s="24">
        <f t="shared" si="0"/>
        <v>0</v>
      </c>
    </row>
    <row r="62" spans="2:5" x14ac:dyDescent="0.2">
      <c r="B62" s="43" t="s">
        <v>68</v>
      </c>
      <c r="C62" s="40">
        <v>0.5</v>
      </c>
      <c r="D62" s="44">
        <v>1</v>
      </c>
      <c r="E62" s="24">
        <f t="shared" si="0"/>
        <v>0.33333333333333331</v>
      </c>
    </row>
    <row r="63" spans="2:5" x14ac:dyDescent="0.2">
      <c r="B63" s="42" t="s">
        <v>71</v>
      </c>
      <c r="C63" s="40">
        <v>1.5</v>
      </c>
      <c r="D63" s="40"/>
      <c r="E63" s="24">
        <f t="shared" si="0"/>
        <v>0</v>
      </c>
    </row>
    <row r="64" spans="2:5" ht="28.5" x14ac:dyDescent="0.2">
      <c r="B64" s="42" t="s">
        <v>57</v>
      </c>
      <c r="C64" s="40">
        <v>0.75</v>
      </c>
      <c r="D64" s="40"/>
      <c r="E64" s="24">
        <f t="shared" si="0"/>
        <v>0</v>
      </c>
    </row>
    <row r="65" spans="2:5" x14ac:dyDescent="0.2">
      <c r="B65" s="43" t="s">
        <v>61</v>
      </c>
      <c r="C65" s="40">
        <v>0.75</v>
      </c>
      <c r="D65" s="40"/>
      <c r="E65" s="24">
        <f t="shared" si="0"/>
        <v>0</v>
      </c>
    </row>
    <row r="66" spans="2:5" x14ac:dyDescent="0.2">
      <c r="B66" s="43" t="s">
        <v>92</v>
      </c>
      <c r="C66" s="40">
        <v>0.5</v>
      </c>
      <c r="D66" s="40"/>
      <c r="E66" s="24">
        <f t="shared" si="0"/>
        <v>0</v>
      </c>
    </row>
    <row r="67" spans="2:5" x14ac:dyDescent="0.2">
      <c r="B67" s="43" t="s">
        <v>114</v>
      </c>
      <c r="C67" s="40">
        <v>0.5</v>
      </c>
      <c r="D67" s="40"/>
      <c r="E67" s="24">
        <f t="shared" si="0"/>
        <v>0</v>
      </c>
    </row>
    <row r="68" spans="2:5" x14ac:dyDescent="0.2">
      <c r="B68" s="43" t="s">
        <v>59</v>
      </c>
      <c r="C68" s="40">
        <v>0.75</v>
      </c>
      <c r="D68" s="40"/>
      <c r="E68" s="24">
        <f t="shared" si="0"/>
        <v>0</v>
      </c>
    </row>
    <row r="69" spans="2:5" x14ac:dyDescent="0.2">
      <c r="B69" s="43" t="s">
        <v>98</v>
      </c>
      <c r="C69" s="40">
        <v>0.5</v>
      </c>
      <c r="D69" s="40"/>
      <c r="E69" s="24">
        <f t="shared" si="0"/>
        <v>0</v>
      </c>
    </row>
    <row r="70" spans="2:5" x14ac:dyDescent="0.2">
      <c r="B70" s="43" t="s">
        <v>93</v>
      </c>
      <c r="C70" s="40">
        <v>0.5</v>
      </c>
      <c r="D70" s="40"/>
      <c r="E70" s="24">
        <f t="shared" ref="E70:E76" si="1">2/3*D70*C70</f>
        <v>0</v>
      </c>
    </row>
    <row r="71" spans="2:5" x14ac:dyDescent="0.2">
      <c r="B71" s="43" t="s">
        <v>58</v>
      </c>
      <c r="C71" s="40">
        <v>0.75</v>
      </c>
      <c r="D71" s="40"/>
      <c r="E71" s="24">
        <f t="shared" si="1"/>
        <v>0</v>
      </c>
    </row>
    <row r="72" spans="2:5" x14ac:dyDescent="0.2">
      <c r="B72" s="43" t="s">
        <v>110</v>
      </c>
      <c r="C72" s="40">
        <v>0.75</v>
      </c>
      <c r="D72" s="40"/>
      <c r="E72" s="24">
        <f t="shared" si="1"/>
        <v>0</v>
      </c>
    </row>
    <row r="73" spans="2:5" x14ac:dyDescent="0.2">
      <c r="B73" s="43" t="s">
        <v>99</v>
      </c>
      <c r="C73" s="40">
        <v>0.5</v>
      </c>
      <c r="D73" s="40"/>
      <c r="E73" s="24">
        <f t="shared" si="1"/>
        <v>0</v>
      </c>
    </row>
    <row r="74" spans="2:5" x14ac:dyDescent="0.2">
      <c r="B74" s="43" t="s">
        <v>84</v>
      </c>
      <c r="C74" s="40">
        <v>0.75</v>
      </c>
      <c r="D74" s="40"/>
      <c r="E74" s="24">
        <f t="shared" si="1"/>
        <v>0</v>
      </c>
    </row>
    <row r="75" spans="2:5" ht="28.5" x14ac:dyDescent="0.2">
      <c r="B75" s="42" t="s">
        <v>56</v>
      </c>
      <c r="C75" s="40">
        <v>0.75</v>
      </c>
      <c r="D75" s="40"/>
      <c r="E75" s="24">
        <f t="shared" si="1"/>
        <v>0</v>
      </c>
    </row>
    <row r="76" spans="2:5" x14ac:dyDescent="0.2">
      <c r="B76" s="43" t="s">
        <v>111</v>
      </c>
      <c r="C76" s="40">
        <v>0.5</v>
      </c>
      <c r="D76" s="40"/>
      <c r="E76" s="24">
        <f t="shared" si="1"/>
        <v>0</v>
      </c>
    </row>
    <row r="77" spans="2:5" ht="15.75" thickBot="1" x14ac:dyDescent="0.25">
      <c r="B77" s="39" t="s">
        <v>4</v>
      </c>
      <c r="C77" s="38">
        <f>SUM(C5:C76)</f>
        <v>45</v>
      </c>
      <c r="D77" s="39"/>
      <c r="E77" s="24">
        <f>SUM(E5:E76)</f>
        <v>10</v>
      </c>
    </row>
    <row r="78" spans="2:5" ht="15" thickTop="1" x14ac:dyDescent="0.2">
      <c r="D78" s="24">
        <f>SUM(D5:D76)</f>
        <v>28</v>
      </c>
    </row>
  </sheetData>
  <sortState xmlns:xlrd2="http://schemas.microsoft.com/office/spreadsheetml/2017/richdata2" ref="B5:C76">
    <sortCondition ref="B5:B76"/>
  </sortState>
  <mergeCells count="2">
    <mergeCell ref="B2:D2"/>
    <mergeCell ref="B3:D3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11BB22AF6CF34DBF9DBC1E516AEBDE" ma:contentTypeVersion="13" ma:contentTypeDescription="Create a new document." ma:contentTypeScope="" ma:versionID="bc52063d2f22f38a466a207c28c5bb85">
  <xsd:schema xmlns:xsd="http://www.w3.org/2001/XMLSchema" xmlns:xs="http://www.w3.org/2001/XMLSchema" xmlns:p="http://schemas.microsoft.com/office/2006/metadata/properties" xmlns:ns3="474d620b-6aa4-4e26-a522-e740b6da795c" xmlns:ns4="82b9e9eb-2f8c-429a-b920-c2feeef499e4" targetNamespace="http://schemas.microsoft.com/office/2006/metadata/properties" ma:root="true" ma:fieldsID="809905390baf989c887da256b7aeab1d" ns3:_="" ns4:_="">
    <xsd:import namespace="474d620b-6aa4-4e26-a522-e740b6da795c"/>
    <xsd:import namespace="82b9e9eb-2f8c-429a-b920-c2feeef499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d620b-6aa4-4e26-a522-e740b6da7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9e9eb-2f8c-429a-b920-c2feeef49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4C93AD-ABAD-4A4E-A262-66974122F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d620b-6aa4-4e26-a522-e740b6da795c"/>
    <ds:schemaRef ds:uri="82b9e9eb-2f8c-429a-b920-c2feeef49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C97E0D-F8E0-4D9F-8BA8-2570E6B5DF9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82b9e9eb-2f8c-429a-b920-c2feeef499e4"/>
    <ds:schemaRef ds:uri="http://purl.org/dc/dcmitype/"/>
    <ds:schemaRef ds:uri="474d620b-6aa4-4e26-a522-e740b6da795c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487B6DB-31BD-435E-AC79-B21908D897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R0</vt:lpstr>
      <vt:lpstr>AnalysisR0</vt:lpstr>
      <vt:lpstr>ProgramR0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Chelsey</dc:creator>
  <cp:keywords/>
  <dc:description/>
  <cp:lastModifiedBy>Kevin</cp:lastModifiedBy>
  <cp:revision/>
  <dcterms:created xsi:type="dcterms:W3CDTF">2022-05-20T08:45:53Z</dcterms:created>
  <dcterms:modified xsi:type="dcterms:W3CDTF">2023-01-13T19:41:23Z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0x0101002A11BB22AF6CF34DBF9DBC1E516AEBDE</vt:lpwstr>
  </property>
</Properties>
</file>