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evin/Downloads/The Data Science Course 2021 - All Resources/Part_3_Statistics/S16_L94/"/>
    </mc:Choice>
  </mc:AlternateContent>
  <xr:revisionPtr revIDLastSave="0" documentId="13_ncr:1_{D74D9717-B90C-534F-B4CF-9C453726649A}" xr6:coauthVersionLast="47" xr6:coauthVersionMax="47" xr10:uidLastSave="{00000000-0000-0000-0000-000000000000}"/>
  <bookViews>
    <workbookView xWindow="20" yWindow="10300" windowWidth="23040" windowHeight="812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'365RE'!$I$5</definedName>
    <definedName name="_xlchart.v1.10" hidden="1">'Tasks 6,7'!$D$14:$D$21</definedName>
    <definedName name="_xlchart.v1.11" hidden="1">'Tasks 6,7'!$L$12</definedName>
    <definedName name="_xlchart.v1.2" hidden="1">'365RE'!$I$6:$I$272</definedName>
    <definedName name="_xlchart.v1.3" hidden="1">'Tasks 6,7'!$L$12</definedName>
    <definedName name="_xlchart.v1.4" hidden="1">'Tasks 6,7'!$C$14:$C$21</definedName>
    <definedName name="_xlchart.v1.5" hidden="1">'Tasks 6,7'!$D$13</definedName>
    <definedName name="_xlchart.v1.6" hidden="1">'Tasks 6,7'!$D$14:$D$21</definedName>
    <definedName name="_xlchart.v1.7" hidden="1">'Tasks 6,7'!$L$12</definedName>
    <definedName name="_xlchart.v1.8" hidden="1">'Tasks 6,7'!$C$14:$C$21</definedName>
    <definedName name="_xlchart.v1.9" hidden="1">'Tasks 6,7'!$D$13</definedName>
  </definedNames>
  <calcPr calcId="191029"/>
  <pivotCaches>
    <pivotCache cacheId="20" r:id="rId8"/>
  </pivotCache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7" i="1" l="1"/>
  <c r="O276" i="1"/>
  <c r="H275" i="1"/>
  <c r="H276" i="1"/>
  <c r="H277" i="1"/>
  <c r="H278" i="1"/>
  <c r="H279" i="1"/>
  <c r="H280" i="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<sst xmlns="http://schemas.openxmlformats.org/spreadsheetml/2006/main" count="2551" uniqueCount="582">
  <si>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</si>
  <si>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</si>
  <si>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</si>
  <si>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</si>
  <si>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</si>
  <si>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</si>
  <si>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</si>
  <si>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</si>
  <si>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</si>
  <si>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</si>
  <si>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</si>
  <si>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</si>
  <si>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</si>
  <si>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</si>
  <si>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</si>
  <si>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</si>
  <si>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</si>
  <si>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</si>
  <si>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</si>
  <si>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</si>
  <si>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</si>
  <si>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</si>
  <si>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</si>
  <si>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</si>
  <si>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</si>
  <si>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</si>
  <si>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</si>
  <si>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</si>
  <si>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</si>
  <si>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</si>
  <si>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</si>
  <si>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</si>
  <si>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</si>
  <si>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</si>
  <si>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</si>
  <si>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</si>
  <si>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</si>
  <si>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</si>
  <si>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</si>
  <si>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</si>
  <si>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</si>
  <si>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</si>
  <si>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</si>
  <si>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</si>
  <si>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</si>
  <si>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</si>
  <si>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</si>
  <si>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</si>
  <si>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</si>
  <si>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</si>
  <si>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</si>
  <si>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</si>
  <si>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</si>
  <si>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</si>
  <si>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</si>
  <si>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</si>
  <si>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</si>
  <si>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</si>
  <si>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</si>
  <si>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</si>
  <si>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</si>
  <si>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</si>
  <si>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</si>
  <si>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</si>
  <si>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</si>
  <si>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</si>
  <si>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</si>
  <si>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</si>
  <si>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</si>
  <si>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</si>
  <si>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</si>
  <si>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</si>
  <si>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</si>
  <si>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</si>
  <si>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</si>
  <si>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</si>
  <si>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</si>
  <si>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</si>
  <si>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</si>
  <si>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</si>
  <si>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</si>
  <si>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</si>
  <si>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</si>
  <si>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</si>
  <si>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</si>
  <si>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</si>
  <si>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</si>
  <si>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</si>
  <si>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</si>
  <si>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</si>
  <si>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</si>
  <si>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</si>
  <si>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</si>
  <si>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</si>
  <si>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</si>
  <si>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</si>
  <si>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</si>
  <si>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</si>
  <si>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</si>
  <si>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</si>
  <si>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</si>
  <si>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</si>
  <si>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</si>
  <si>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</si>
  <si>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</si>
  <si>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</si>
  <si>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</si>
  <si>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</si>
  <si>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</si>
  <si>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</si>
  <si>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</si>
  <si>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</si>
  <si>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</si>
  <si>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</si>
  <si>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</si>
  <si>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</si>
  <si>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</si>
  <si>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</si>
  <si>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</si>
  <si>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</si>
  <si>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</si>
  <si>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</si>
  <si>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</si>
  <si>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</si>
  <si>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</si>
  <si>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</si>
  <si>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</si>
  <si>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</si>
  <si>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</si>
  <si>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</si>
  <si>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</si>
  <si>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</si>
  <si>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</si>
  <si>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</si>
  <si>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</si>
  <si>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</si>
  <si>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</si>
  <si>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</si>
  <si>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</si>
  <si>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</si>
  <si>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</si>
  <si>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</si>
  <si>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</si>
  <si>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</si>
  <si>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</si>
  <si>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</si>
  <si>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</si>
  <si>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</si>
  <si>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</si>
  <si>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</si>
  <si>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</si>
  <si>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</si>
  <si>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</si>
  <si>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</si>
  <si>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</si>
  <si>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</si>
  <si>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</si>
  <si>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</si>
  <si>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</si>
  <si>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</si>
  <si>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</si>
  <si>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</si>
  <si>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</si>
  <si>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</si>
  <si>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</si>
  <si>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</si>
  <si>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</si>
  <si>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</si>
  <si>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</si>
  <si>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</si>
  <si>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</si>
  <si>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</si>
  <si>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</si>
  <si>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</si>
  <si>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</si>
  <si>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</si>
  <si>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</si>
  <si>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</si>
  <si>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</si>
  <si>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</si>
  <si>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</si>
  <si>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</si>
  <si>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</si>
  <si>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</si>
  <si>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</si>
  <si>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</si>
  <si>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</si>
  <si>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</si>
  <si>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</si>
  <si>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</si>
  <si>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</si>
  <si>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</si>
  <si>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</si>
  <si>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</si>
  <si>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</si>
  <si>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</si>
  <si>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</si>
  <si>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</si>
  <si>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</si>
  <si>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</si>
  <si>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</si>
  <si>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</si>
  <si>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</si>
  <si>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</si>
  <si>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</si>
  <si>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</si>
  <si>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</si>
  <si>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</si>
  <si>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</si>
  <si>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</si>
  <si>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</si>
  <si>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</si>
  <si>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</si>
  <si>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</si>
  <si>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</si>
  <si>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</si>
  <si>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</si>
  <si>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</si>
  <si>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</si>
  <si>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</si>
  <si>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</si>
  <si>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</si>
  <si>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</si>
  <si>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</si>
  <si>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</si>
  <si>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</si>
  <si>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</si>
  <si>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</si>
  <si>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</si>
  <si>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</si>
  <si>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</si>
  <si>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</si>
  <si>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</si>
  <si>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</si>
  <si>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</si>
  <si>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</si>
  <si>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</si>
  <si>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</si>
  <si>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</si>
  <si>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</si>
  <si>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</si>
  <si>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</si>
  <si>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</si>
  <si>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</si>
  <si>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</si>
  <si>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</si>
  <si>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</si>
  <si>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</si>
  <si>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</si>
  <si>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</si>
  <si>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</si>
  <si>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</si>
  <si>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</si>
  <si>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</si>
  <si>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</si>
  <si>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</si>
  <si>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</si>
  <si>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</si>
  <si>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</si>
  <si>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</si>
  <si>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</si>
  <si>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</si>
  <si>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</si>
  <si>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</si>
  <si>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</si>
  <si>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</si>
  <si>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</si>
  <si>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</si>
  <si>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</si>
  <si>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</si>
  <si>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</si>
  <si>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</si>
  <si>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</si>
  <si>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</si>
  <si>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</si>
  <si>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</si>
  <si>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</si>
  <si>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</si>
  <si>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</si>
  <si>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</si>
  <si>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</si>
  <si>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</si>
  <si>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</si>
  <si>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</si>
  <si>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</si>
  <si>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</si>
  <si>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</si>
  <si>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</si>
  <si>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</si>
  <si>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</si>
  <si>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</si>
  <si>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</si>
  <si>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</si>
  <si>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</si>
  <si>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</si>
  <si>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</si>
  <si>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</si>
  <si>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</si>
  <si>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</si>
  <si>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</si>
  <si>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</si>
  <si>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</si>
  <si>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</si>
  <si>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</si>
  <si>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</si>
  <si>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</si>
  <si>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</si>
  <si>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</si>
  <si>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</si>
  <si>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</si>
  <si>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</si>
  <si>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</si>
  <si>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</si>
  <si>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</si>
  <si>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</si>
  <si>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</si>
  <si>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</si>
  <si>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</si>
  <si>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</si>
  <si>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</si>
  <si>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</si>
  <si>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</si>
  <si>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</si>
  <si>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</si>
  <si>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</si>
  <si>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</si>
  <si>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</si>
  <si>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</si>
  <si>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</si>
  <si>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</si>
  <si>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</si>
  <si>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</si>
  <si>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</si>
  <si>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</si>
  <si>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</si>
  <si>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</si>
  <si>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</si>
  <si>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</si>
  <si>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</si>
  <si>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</si>
  <si>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</si>
  <si>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</si>
  <si>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</si>
  <si>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</si>
  <si>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</si>
  <si>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</si>
  <si>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</si>
  <si>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</si>
  <si>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</si>
  <si>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</si>
  <si>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</si>
  <si>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</si>
  <si>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</si>
  <si>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</si>
  <si>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</si>
  <si>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</si>
  <si>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</si>
  <si>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</si>
  <si>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</si>
  <si>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</si>
  <si>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</si>
  <si>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</si>
  <si>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</si>
  <si>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</si>
  <si>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</si>
  <si>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</si>
  <si>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</si>
  <si>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</si>
  <si>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</si>
  <si>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</si>
  <si>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</si>
  <si>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</si>
  <si>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</si>
  <si>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</si>
  <si>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</si>
  <si>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</si>
  <si>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</si>
  <si>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</si>
  <si>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</si>
  <si>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</si>
  <si>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</si>
  <si>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</si>
  <si>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</si>
  <si>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</si>
  <si>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</si>
  <si>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</si>
  <si>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</si>
  <si>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</si>
  <si>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</si>
  <si>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</si>
  <si>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</si>
  <si>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</si>
  <si>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</si>
  <si>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</si>
  <si>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</si>
  <si>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</si>
  <si>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</si>
  <si>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</si>
  <si>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</si>
  <si>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</si>
  <si>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</si>
  <si>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</si>
  <si>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</si>
  <si>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</si>
  <si>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</si>
  <si>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</si>
  <si>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</si>
  <si>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</si>
  <si>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</si>
  <si>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</si>
  <si>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</si>
  <si>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</si>
  <si>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</si>
  <si>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</si>
  <si>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</si>
  <si>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</si>
  <si>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</si>
  <si>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</si>
  <si>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</si>
  <si>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</si>
  <si>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</si>
  <si>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</si>
  <si>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</si>
  <si>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</si>
  <si>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</si>
  <si>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</si>
  <si>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</si>
  <si>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</si>
  <si>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</si>
  <si>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</si>
  <si>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</si>
  <si>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</si>
  <si>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</si>
  <si>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</si>
  <si>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</si>
  <si>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</si>
  <si>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</si>
  <si>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</si>
  <si>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</si>
  <si>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</si>
  <si>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</si>
  <si>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</si>
  <si>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</si>
  <si>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</si>
  <si>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</si>
  <si>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</si>
  <si>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</si>
  <si>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</si>
  <si>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</si>
  <si>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</si>
  <si>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</si>
  <si>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</si>
  <si>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</si>
  <si>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</si>
  <si>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</si>
  <si>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</si>
  <si>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</si>
  <si>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</si>
  <si>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</si>
  <si>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</si>
  <si>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</si>
  <si>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</si>
  <si>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</si>
  <si>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</si>
  <si>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</si>
  <si>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</si>
  <si>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</si>
  <si>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</si>
  <si>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</si>
  <si>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</si>
  <si>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</si>
  <si>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</si>
  <si>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</si>
  <si>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</si>
  <si>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</si>
  <si>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</si>
  <si>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</si>
  <si>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</si>
  <si>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</si>
  <si>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</si>
  <si>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</si>
  <si>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</si>
  <si>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</si>
  <si>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</si>
  <si>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</si>
  <si>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</si>
  <si>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</si>
  <si>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</si>
  <si>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</si>
  <si>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</si>
  <si>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</si>
  <si>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</si>
  <si>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</si>
  <si>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</si>
  <si>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</si>
  <si>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</si>
  <si>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</si>
  <si>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</si>
  <si>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</si>
  <si>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</si>
  <si>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</si>
  <si>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</si>
  <si>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</si>
  <si>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</si>
  <si>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</si>
  <si>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</si>
  <si>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</si>
  <si>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</si>
  <si>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</si>
  <si>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</si>
  <si>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</si>
  <si>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</si>
  <si>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</si>
  <si>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</si>
  <si>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</si>
  <si>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</si>
  <si>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</si>
  <si>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</si>
  <si>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</si>
  <si>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</si>
  <si>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</si>
  <si>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</si>
  <si>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</si>
  <si>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</si>
  <si>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</si>
  <si>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</si>
  <si>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</si>
  <si>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</si>
  <si>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</si>
  <si>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</si>
  <si>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</si>
  <si>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</si>
  <si>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</si>
  <si>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</si>
  <si>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</si>
  <si>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</si>
  <si>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</si>
  <si>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</si>
  <si>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</si>
  <si>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</si>
  <si>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</si>
  <si>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</si>
  <si>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</si>
  <si>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</si>
  <si>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</si>
  <si>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</si>
  <si>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</si>
  <si>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</si>
  <si>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</si>
  <si>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</si>
  <si>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</si>
  <si>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Categorical ; Ordinal</t>
  </si>
  <si>
    <t>Categorical ; Nominal</t>
  </si>
  <si>
    <t>Numerical, Discrete ;  Ratio</t>
  </si>
  <si>
    <t>Row Labels</t>
  </si>
  <si>
    <t>Grand Total</t>
  </si>
  <si>
    <t>Based on the histogram, the most frequent price range for an apartment or office is between 217-317k sold or not,  with 2nd most being 117-217, 3rd being 317-417 and last is 517+</t>
  </si>
  <si>
    <t>We can see this in the frequency distribution graph as the tallest bars are also between this same range</t>
  </si>
  <si>
    <t>The scatter plot indicates there is a positive direct correlation between price and area. When one increases it is expected that the other will too.</t>
  </si>
  <si>
    <t>Count of Country</t>
  </si>
  <si>
    <t>-</t>
  </si>
  <si>
    <t>Relative Frequency</t>
  </si>
  <si>
    <t>Cumulative Frequency</t>
  </si>
  <si>
    <t>Mean:</t>
  </si>
  <si>
    <t>Median:</t>
  </si>
  <si>
    <t>Mode:</t>
  </si>
  <si>
    <t>Skewness:</t>
  </si>
  <si>
    <t>Variance:</t>
  </si>
  <si>
    <t>Stdev:</t>
  </si>
  <si>
    <t>The average home price is about 281k (can be affected by outliers)</t>
  </si>
  <si>
    <t>The median home price is 250k, pretty close to the mean so we can assume the values are somewhat accurate</t>
  </si>
  <si>
    <t>The most frequent home price is about 460k</t>
  </si>
  <si>
    <t xml:space="preserve">The skewness is 1.08 meaning its positively skewed to the right (outliers are on the right) </t>
  </si>
  <si>
    <t>The variance is a very high value and doesn’t tell us much</t>
  </si>
  <si>
    <t>The stdev indicates that the price values variability from the mean is around 89k</t>
  </si>
  <si>
    <t>Covariance:</t>
  </si>
  <si>
    <t>Correlation coeff:</t>
  </si>
  <si>
    <t>The result is in line with the Scatter plot</t>
  </si>
  <si>
    <t>The positive covariance tells us the two variables move in the same direction</t>
  </si>
  <si>
    <t>The correlation coefficient of 0.95 is very close to 1 and therefore indicates there is a very strong positive relationship between the Area and Price variables. One can almost entirely predict the other</t>
  </si>
  <si>
    <t xml:space="preserve">~ notice for cheapter properties (with lower area) the points are CLOSER so VARIANCE is SMALLER. The bigger the property, the bigger the difference in price </t>
  </si>
  <si>
    <t>~ should mention that the skewness means properties are relatively cheap with a tiny portion being more expensive (context of right skewness in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</si>
</sst>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and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F5D5-524B-8427-7DF65351EF3C}"/>
            </c:ext>
          </c:extLst>
        </c:ser>
        <c:dLbls>
          <c:showLegendKey val="0"/>
          <c:showVal val="0"/>
          <c:showCatName val="0"/>
          <c:showSerName val="0"/>
          <c:showPercent val="0"/>
          <c:showBubbleSize val="0"/>
        </c:dLbls>
        <c:axId val="768123984"/>
        <c:axId val="767782768"/>
      </c:scatterChart>
      <c:valAx>
        <c:axId val="768123984"/>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82768"/>
        <c:crosses val="autoZero"/>
        <c:crossBetween val="midCat"/>
      </c:valAx>
      <c:valAx>
        <c:axId val="767782768"/>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23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Freq. Distribution of Prices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 Distribution of Prices  </a:t>
          </a:r>
        </a:p>
      </cx:txPr>
    </cx:title>
    <cx:plotArea>
      <cx:plotAreaRegion>
        <cx:series layoutId="clusteredColumn" uniqueId="{E4403546-8935-854A-95CB-836CC87417FB}">
          <cx:tx>
            <cx:txData>
              <cx:f>_xlchart.v1.1</cx:f>
              <cx:v>Price</cx:v>
            </cx:txData>
          </cx:tx>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Prices grouped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Prices grouped</a:t>
          </a:r>
        </a:p>
      </cx:txPr>
    </cx:title>
    <cx:plotArea>
      <cx:plotAreaRegion>
        <cx:series layoutId="clusteredColumn" uniqueId="{8B053537-34B4-2B44-ABA4-F5CACF822F0E}">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Country</a:t>
          </a:r>
        </a:p>
      </cx:txPr>
    </cx:title>
    <cx:plotArea>
      <cx:plotAreaRegion>
        <cx:series layoutId="clusteredColumn" uniqueId="{90AF6714-B33B-D44C-80D9-4DA0B2FD2AEC}">
          <cx:tx>
            <cx:txData>
              <cx:f>_xlchart.v1.5</cx:f>
              <cx:v>Count of Country</cx:v>
            </cx:txData>
          </cx:tx>
          <cx:dataId val="0"/>
          <cx:layoutPr>
            <cx:aggregation/>
          </cx:layoutPr>
          <cx:axisId val="1"/>
        </cx:series>
        <cx:series layoutId="paretoLine" ownerIdx="0" uniqueId="{C5B1DEDF-8759-E24D-BB68-E9BD041D202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120315</xdr:colOff>
      <xdr:row>9</xdr:row>
      <xdr:rowOff>66843</xdr:rowOff>
    </xdr:from>
    <xdr:to>
      <xdr:col>6</xdr:col>
      <xdr:colOff>283342</xdr:colOff>
      <xdr:row>28</xdr:row>
      <xdr:rowOff>80848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98BDF99-4C07-2540-8708-094DBAAD93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7368" y="1443790"/>
              <a:ext cx="4601342" cy="28080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xdr:colOff>
      <xdr:row>9</xdr:row>
      <xdr:rowOff>53473</xdr:rowOff>
    </xdr:from>
    <xdr:to>
      <xdr:col>13</xdr:col>
      <xdr:colOff>561474</xdr:colOff>
      <xdr:row>28</xdr:row>
      <xdr:rowOff>2673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549AD13-B324-9947-B4D7-E902E0EC49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53790" y="14304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8</xdr:row>
      <xdr:rowOff>25400</xdr:rowOff>
    </xdr:from>
    <xdr:to>
      <xdr:col>8</xdr:col>
      <xdr:colOff>584200</xdr:colOff>
      <xdr:row>26</xdr:row>
      <xdr:rowOff>25400</xdr:rowOff>
    </xdr:to>
    <xdr:graphicFrame macro="">
      <xdr:nvGraphicFramePr>
        <xdr:cNvPr id="2" name="Chart 1">
          <a:extLst>
            <a:ext uri="{FF2B5EF4-FFF2-40B4-BE49-F238E27FC236}">
              <a16:creationId xmlns:a16="http://schemas.microsoft.com/office/drawing/2014/main" id="{16BB743F-2907-4A4E-8E02-659F5566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558800</xdr:colOff>
      <xdr:row>8</xdr:row>
      <xdr:rowOff>16933</xdr:rowOff>
    </xdr:from>
    <xdr:to>
      <xdr:col>14</xdr:col>
      <xdr:colOff>389467</xdr:colOff>
      <xdr:row>22</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DDAF262-CC37-4B17-FD9E-04ECEC9B1E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04000" y="1320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Collazos" refreshedDate="45319.936091087962" createdVersion="8" refreshedVersion="8" minRefreshableVersion="3" recordCount="196" xr:uid="{54B4ECD7-5016-BC4D-9746-4F4119AEE3BE}">
  <cacheSource type="worksheet">
    <worksheetSource ref="V5:V201" sheet="365RE"/>
  </cacheSource>
  <cacheFields count="1">
    <cacheField name="Country" numFmtId="0">
      <sharedItems containsBlank="1" count="9">
        <s v="USA"/>
        <s v="UK"/>
        <s v="Belgium"/>
        <s v="Russia"/>
        <s v="Denmark"/>
        <s v="Germany"/>
        <s v="Mexico"/>
        <s v="Canad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2"/>
  </r>
  <r>
    <x v="0"/>
  </r>
  <r>
    <x v="0"/>
  </r>
  <r>
    <x v="0"/>
  </r>
  <r>
    <x v="0"/>
  </r>
  <r>
    <x v="0"/>
  </r>
  <r>
    <x v="0"/>
  </r>
  <r>
    <x v="0"/>
  </r>
  <r>
    <x v="0"/>
  </r>
  <r>
    <x v="0"/>
  </r>
  <r>
    <x v="0"/>
  </r>
  <r>
    <x v="0"/>
  </r>
  <r>
    <x v="0"/>
  </r>
  <r>
    <x v="0"/>
  </r>
  <r>
    <x v="0"/>
  </r>
  <r>
    <x v="0"/>
  </r>
  <r>
    <x v="0"/>
  </r>
  <r>
    <x v="3"/>
  </r>
  <r>
    <x v="0"/>
  </r>
  <r>
    <x v="0"/>
  </r>
  <r>
    <x v="0"/>
  </r>
  <r>
    <x v="0"/>
  </r>
  <r>
    <x v="0"/>
  </r>
  <r>
    <x v="4"/>
  </r>
  <r>
    <x v="0"/>
  </r>
  <r>
    <x v="0"/>
  </r>
  <r>
    <x v="0"/>
  </r>
  <r>
    <x v="0"/>
  </r>
  <r>
    <x v="0"/>
  </r>
  <r>
    <x v="0"/>
  </r>
  <r>
    <x v="5"/>
  </r>
  <r>
    <x v="0"/>
  </r>
  <r>
    <x v="0"/>
  </r>
  <r>
    <x v="0"/>
  </r>
  <r>
    <x v="0"/>
  </r>
  <r>
    <x v="6"/>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2"/>
  </r>
  <r>
    <x v="0"/>
  </r>
  <r>
    <x v="0"/>
  </r>
  <r>
    <x v="0"/>
  </r>
  <r>
    <x v="0"/>
  </r>
  <r>
    <x v="0"/>
  </r>
  <r>
    <x v="0"/>
  </r>
  <r>
    <x v="0"/>
  </r>
  <r>
    <x v="0"/>
  </r>
  <r>
    <x v="0"/>
  </r>
  <r>
    <x v="0"/>
  </r>
  <r>
    <x v="0"/>
  </r>
  <r>
    <x v="0"/>
  </r>
  <r>
    <x v="0"/>
  </r>
  <r>
    <x v="0"/>
  </r>
  <r>
    <x v="0"/>
  </r>
  <r>
    <x v="0"/>
  </r>
  <r>
    <x v="0"/>
  </r>
  <r>
    <x v="0"/>
  </r>
  <r>
    <x v="3"/>
  </r>
  <r>
    <x v="0"/>
  </r>
  <r>
    <x v="0"/>
  </r>
  <r>
    <x v="0"/>
  </r>
  <r>
    <x v="0"/>
  </r>
  <r>
    <x v="0"/>
  </r>
  <r>
    <x v="0"/>
  </r>
  <r>
    <x v="7"/>
  </r>
  <r>
    <x v="7"/>
  </r>
  <r>
    <x v="7"/>
  </r>
  <r>
    <x v="7"/>
  </r>
  <r>
    <x v="7"/>
  </r>
  <r>
    <x v="7"/>
  </r>
  <r>
    <x v="7"/>
  </r>
  <r>
    <x v="0"/>
  </r>
  <r>
    <x v="0"/>
  </r>
  <r>
    <x v="0"/>
  </r>
  <r>
    <x v="0"/>
  </r>
  <r>
    <x v="0"/>
  </r>
  <r>
    <x v="0"/>
  </r>
  <r>
    <x v="0"/>
  </r>
  <r>
    <x v="0"/>
  </r>
  <r>
    <x v="0"/>
  </r>
  <r>
    <x v="0"/>
  </r>
  <r>
    <x v="0"/>
  </r>
  <r>
    <x v="0"/>
  </r>
  <r>
    <x v="0"/>
  </r>
  <r>
    <x v="0"/>
  </r>
  <r>
    <x v="0"/>
  </r>
  <r>
    <x v="0"/>
  </r>
  <r>
    <x v="0"/>
  </r>
  <r>
    <x v="0"/>
  </r>
  <r>
    <x v="0"/>
  </r>
  <r>
    <x v="0"/>
  </r>
  <r>
    <x v="0"/>
  </r>
  <r>
    <x v="3"/>
  </r>
  <r>
    <x v="0"/>
  </r>
  <r>
    <x v="0"/>
  </r>
  <r>
    <x v="0"/>
  </r>
  <r>
    <x v="8"/>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05ED5-933C-3048-A0EB-EF68318529E8}"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F23" firstHeaderRow="0" firstDataRow="1" firstDataCol="1"/>
  <pivotFields count="1">
    <pivotField axis="axisRow" dataField="1" showAll="0" sortType="descending">
      <items count="10">
        <item x="0"/>
        <item x="1"/>
        <item x="3"/>
        <item x="6"/>
        <item x="5"/>
        <item x="4"/>
        <item x="7"/>
        <item x="2"/>
        <item n="-" x="8"/>
        <item t="default"/>
      </items>
      <autoSortScope>
        <pivotArea dataOnly="0" outline="0" fieldPosition="0">
          <references count="1">
            <reference field="4294967294" count="1" selected="0">
              <x v="1"/>
            </reference>
          </references>
        </pivotArea>
      </autoSortScope>
    </pivotField>
  </pivotFields>
  <rowFields count="1">
    <field x="0"/>
  </rowFields>
  <rowItems count="10">
    <i>
      <x/>
    </i>
    <i>
      <x v="6"/>
    </i>
    <i>
      <x v="2"/>
    </i>
    <i>
      <x v="7"/>
    </i>
    <i>
      <x v="1"/>
    </i>
    <i>
      <x v="5"/>
    </i>
    <i>
      <x v="3"/>
    </i>
    <i>
      <x v="4"/>
    </i>
    <i>
      <x v="8"/>
    </i>
    <i t="grand">
      <x/>
    </i>
  </rowItems>
  <colFields count="1">
    <field x="-2"/>
  </colFields>
  <colItems count="3">
    <i>
      <x/>
    </i>
    <i i="1">
      <x v="1"/>
    </i>
    <i i="2">
      <x v="2"/>
    </i>
  </colItems>
  <dataFields count="3">
    <dataField name="Count of Country" fld="0" subtotal="count" baseField="0" baseItem="0"/>
    <dataField name="Relative Frequency" fld="0" subtotal="count" showDataAs="percentOfTotal" baseField="0" baseItem="0" numFmtId="10"/>
    <dataField name="Cumulative Frequency" fld="0" subtotal="count" baseField="0" baseItem="0"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B1" zoomScale="75" zoomScaleNormal="75" workbookViewId="0">
      <pane ySplit="5" topLeftCell="A261" activePane="bottomLeft" state="frozen"/>
      <selection pane="bottomLeft" activeCell="O281" sqref="O281"/>
    </sheetView>
  </sheetViews>
  <sheetFormatPr baseColWidth="10" defaultColWidth="15.1640625" defaultRowHeight="15" customHeight="1" x14ac:dyDescent="0.2"/>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1640625" style="11" bestFit="1" customWidth="1"/>
    <col min="8" max="8" width="12.1640625" style="11" bestFit="1" customWidth="1"/>
    <col min="9" max="9" width="10.83203125" style="11" bestFit="1" customWidth="1"/>
    <col min="10" max="10" width="5.83203125" style="11" bestFit="1" customWidth="1"/>
    <col min="11" max="11" width="2" style="11" customWidth="1"/>
    <col min="12" max="12" width="10.1640625" style="14" customWidth="1"/>
    <col min="13" max="13" width="7.33203125" style="14"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6" bestFit="1" customWidth="1"/>
    <col min="22" max="22" width="7.5" style="6" bestFit="1" customWidth="1"/>
    <col min="23" max="23" width="8" style="6" bestFit="1" customWidth="1"/>
    <col min="24" max="24" width="8.6640625" style="6" bestFit="1" customWidth="1"/>
    <col min="25" max="25" width="13.83203125" style="6" bestFit="1" customWidth="1"/>
    <col min="26" max="26" width="8.33203125" style="6" bestFit="1" customWidth="1"/>
    <col min="27" max="27" width="6.5" style="6" bestFit="1" customWidth="1"/>
    <col min="28" max="16384" width="15.1640625" style="11"/>
  </cols>
  <sheetData>
    <row r="1" spans="2:27" ht="16" x14ac:dyDescent="0.2">
      <c r="B1" s="18" t="s">
        <v>527</v>
      </c>
      <c r="W1" s="14"/>
    </row>
    <row r="2" spans="2:27" ht="12" x14ac:dyDescent="0.2">
      <c r="B2" s="19" t="s">
        <v>181</v>
      </c>
      <c r="W2" s="14"/>
    </row>
    <row r="3" spans="2:27" ht="12" x14ac:dyDescent="0.2">
      <c r="B3" s="19"/>
      <c r="W3" s="14"/>
    </row>
    <row r="4" spans="2:27" ht="15" customHeight="1" x14ac:dyDescent="0.2">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75" customHeight="1" thickBot="1" x14ac:dyDescent="0.2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2">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2">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32"/>
      <c r="C275" s="1"/>
      <c r="D275" s="1"/>
      <c r="E275" s="4"/>
      <c r="F275" s="1"/>
      <c r="G275" s="1" t="s">
        <v>563</v>
      </c>
      <c r="H275" s="2">
        <f>AVERAGE(I6:$I$272)</f>
        <v>281171.90150112362</v>
      </c>
      <c r="I275" s="32"/>
      <c r="J275" s="2"/>
      <c r="K275" s="2"/>
      <c r="L275" s="8"/>
      <c r="M275" s="8"/>
      <c r="N275" s="2"/>
      <c r="O275" s="3"/>
      <c r="P275" s="11"/>
      <c r="Q275" s="11"/>
      <c r="R275" s="7"/>
      <c r="S275" s="17"/>
      <c r="T275" s="4"/>
      <c r="U275" s="3"/>
      <c r="V275" s="3"/>
      <c r="W275" s="3"/>
      <c r="X275" s="3"/>
      <c r="Y275" s="3"/>
      <c r="Z275" s="3"/>
      <c r="AA275" s="3"/>
    </row>
    <row r="276" spans="1:27" ht="14.25" customHeight="1" x14ac:dyDescent="0.2">
      <c r="A276" s="1"/>
      <c r="B276" s="1"/>
      <c r="C276" s="1"/>
      <c r="D276" s="1"/>
      <c r="E276" s="4"/>
      <c r="F276" s="1"/>
      <c r="G276" s="1" t="s">
        <v>564</v>
      </c>
      <c r="H276" s="2">
        <f>MEDIAN(I6:$I$272)</f>
        <v>249075.6568</v>
      </c>
      <c r="I276" s="2"/>
      <c r="J276" s="2"/>
      <c r="K276" s="2"/>
      <c r="L276" s="8"/>
      <c r="M276" s="8"/>
      <c r="N276" s="2" t="s">
        <v>575</v>
      </c>
      <c r="O276" s="3">
        <f>_xlfn.COVARIANCE.P(H6:H272, I6:I272)</f>
        <v>24057280.820478722</v>
      </c>
      <c r="P276" s="11"/>
      <c r="Q276" s="11"/>
      <c r="R276" s="7"/>
      <c r="S276" s="17"/>
      <c r="T276" s="4"/>
      <c r="U276" s="3"/>
      <c r="V276" s="3"/>
      <c r="W276" s="3"/>
      <c r="X276" s="3"/>
      <c r="Y276" s="3"/>
      <c r="Z276" s="3"/>
      <c r="AA276" s="3"/>
    </row>
    <row r="277" spans="1:27" ht="14.25" customHeight="1" x14ac:dyDescent="0.2">
      <c r="A277" s="1"/>
      <c r="B277" s="1"/>
      <c r="C277" s="1"/>
      <c r="D277" s="1"/>
      <c r="E277" s="4"/>
      <c r="F277" s="1"/>
      <c r="G277" s="1" t="s">
        <v>565</v>
      </c>
      <c r="H277" s="2">
        <f>MODE(I6:$I$272)</f>
        <v>460001.25599999994</v>
      </c>
      <c r="I277" s="2"/>
      <c r="J277" s="2"/>
      <c r="K277" s="2"/>
      <c r="L277" s="8"/>
      <c r="M277" s="8"/>
      <c r="N277" s="2" t="s">
        <v>576</v>
      </c>
      <c r="O277" s="3">
        <f>CORREL(H6:H272, I6:I272)</f>
        <v>0.95108737743161964</v>
      </c>
      <c r="P277" s="4"/>
      <c r="Q277" s="4"/>
      <c r="R277" s="4"/>
      <c r="S277" s="4"/>
      <c r="T277" s="4"/>
      <c r="U277" s="3"/>
      <c r="V277" s="3"/>
      <c r="W277" s="3"/>
      <c r="X277" s="3"/>
      <c r="Y277" s="3"/>
      <c r="Z277" s="3"/>
      <c r="AA277" s="3"/>
    </row>
    <row r="278" spans="1:27" ht="14.25" customHeight="1" x14ac:dyDescent="0.2">
      <c r="A278" s="1"/>
      <c r="B278" s="1"/>
      <c r="C278" s="1"/>
      <c r="D278" s="1"/>
      <c r="E278" s="4"/>
      <c r="F278" s="1"/>
      <c r="G278" s="1" t="s">
        <v>566</v>
      </c>
      <c r="H278" s="2">
        <f>_xlfn.SKEW.P(I6:$I$272)</f>
        <v>1.0898479220340611</v>
      </c>
      <c r="I278" s="2"/>
      <c r="J278" s="2"/>
      <c r="K278" s="2"/>
      <c r="L278" s="8"/>
      <c r="M278" s="8"/>
      <c r="N278" s="2"/>
      <c r="O278" s="3"/>
      <c r="P278" s="4"/>
      <c r="Q278" s="4"/>
      <c r="R278" s="4"/>
      <c r="S278" s="4"/>
      <c r="T278" s="4"/>
      <c r="U278" s="3"/>
      <c r="V278" s="3"/>
      <c r="W278" s="3"/>
      <c r="X278" s="3"/>
      <c r="Y278" s="3"/>
      <c r="Z278" s="3"/>
      <c r="AA278" s="3"/>
    </row>
    <row r="279" spans="1:27" ht="14.25" customHeight="1" x14ac:dyDescent="0.2">
      <c r="A279" s="1"/>
      <c r="B279" s="1"/>
      <c r="C279" s="1"/>
      <c r="D279" s="1"/>
      <c r="E279" s="4"/>
      <c r="F279" s="1"/>
      <c r="G279" s="1" t="s">
        <v>567</v>
      </c>
      <c r="H279" s="2">
        <f>_xlfn.VAR.P(I6:$I$272)</f>
        <v>7912471567.2096815</v>
      </c>
      <c r="I279" s="2"/>
      <c r="J279" s="2"/>
      <c r="K279" s="2"/>
      <c r="L279" s="8"/>
      <c r="M279" s="8"/>
      <c r="N279" s="2"/>
      <c r="O279" s="3"/>
      <c r="P279" s="4"/>
      <c r="Q279" s="4"/>
      <c r="R279" s="4"/>
      <c r="S279" s="4"/>
      <c r="T279" s="4"/>
      <c r="U279" s="3"/>
      <c r="V279" s="3"/>
      <c r="W279" s="3"/>
      <c r="X279" s="3"/>
      <c r="Y279" s="3"/>
      <c r="Z279" s="3"/>
      <c r="AA279" s="3"/>
    </row>
    <row r="280" spans="1:27" ht="14.25" customHeight="1" x14ac:dyDescent="0.2">
      <c r="A280" s="1"/>
      <c r="B280" s="1"/>
      <c r="C280" s="1"/>
      <c r="D280" s="1"/>
      <c r="E280" s="4"/>
      <c r="F280" s="1"/>
      <c r="G280" s="1" t="s">
        <v>568</v>
      </c>
      <c r="H280" s="2">
        <f>_xlfn.STDEV.P(I6:$I$272)</f>
        <v>88952.074552590857</v>
      </c>
      <c r="I280" s="2"/>
      <c r="J280" s="2"/>
      <c r="K280" s="2"/>
      <c r="L280" s="8"/>
      <c r="M280" s="8"/>
      <c r="N280" s="2"/>
      <c r="O280" s="3"/>
      <c r="P280" s="4"/>
      <c r="Q280" s="4"/>
      <c r="R280" s="4"/>
      <c r="S280" s="4"/>
      <c r="T280" s="4"/>
      <c r="U280" s="3"/>
      <c r="V280" s="3"/>
      <c r="W280" s="3"/>
      <c r="X280" s="3"/>
      <c r="Y280" s="3"/>
      <c r="Z280" s="3"/>
      <c r="AA280" s="3"/>
    </row>
    <row r="281" spans="1:27" ht="14.25" customHeight="1" x14ac:dyDescent="0.2">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I19"/>
  <sheetViews>
    <sheetView workbookViewId="0">
      <selection activeCell="G7" sqref="G7"/>
    </sheetView>
  </sheetViews>
  <sheetFormatPr baseColWidth="10" defaultColWidth="8.83203125" defaultRowHeight="12" x14ac:dyDescent="0.15"/>
  <cols>
    <col min="1" max="1" width="2" style="27" customWidth="1"/>
    <col min="2" max="2" width="11" style="27" customWidth="1"/>
    <col min="3" max="3" width="14.83203125" style="27" bestFit="1" customWidth="1"/>
    <col min="4" max="4" width="18.5" style="27" bestFit="1" customWidth="1"/>
    <col min="5" max="16384" width="8.83203125" style="27"/>
  </cols>
  <sheetData>
    <row r="1" spans="2:9" ht="16" x14ac:dyDescent="0.15">
      <c r="B1" s="21" t="s">
        <v>527</v>
      </c>
    </row>
    <row r="2" spans="2:9" x14ac:dyDescent="0.15">
      <c r="B2" s="22" t="s">
        <v>534</v>
      </c>
    </row>
    <row r="4" spans="2:9" x14ac:dyDescent="0.15">
      <c r="B4" s="28" t="s">
        <v>544</v>
      </c>
    </row>
    <row r="5" spans="2:9" x14ac:dyDescent="0.15">
      <c r="B5" s="25"/>
      <c r="C5" s="33"/>
      <c r="D5" s="33"/>
      <c r="G5" s="27" t="s">
        <v>552</v>
      </c>
      <c r="H5" s="27" t="s">
        <v>553</v>
      </c>
      <c r="I5" s="27" t="s">
        <v>551</v>
      </c>
    </row>
    <row r="6" spans="2:9" x14ac:dyDescent="0.15">
      <c r="B6" s="23"/>
      <c r="C6" s="25"/>
      <c r="D6" s="24"/>
      <c r="H6" s="27" t="s">
        <v>533</v>
      </c>
      <c r="I6" s="27" t="s">
        <v>533</v>
      </c>
    </row>
    <row r="7" spans="2:9" x14ac:dyDescent="0.15">
      <c r="C7" s="25"/>
      <c r="D7" s="24"/>
    </row>
    <row r="8" spans="2:9" x14ac:dyDescent="0.15">
      <c r="B8" s="23"/>
      <c r="C8" s="25"/>
      <c r="D8" s="24"/>
    </row>
    <row r="9" spans="2:9" x14ac:dyDescent="0.15">
      <c r="B9" s="23"/>
      <c r="C9" s="25"/>
      <c r="D9" s="24"/>
    </row>
    <row r="19" spans="2:2" x14ac:dyDescent="0.15">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P11"/>
  <sheetViews>
    <sheetView topLeftCell="L4" zoomScale="94" workbookViewId="0">
      <selection activeCell="V14" sqref="V14"/>
    </sheetView>
  </sheetViews>
  <sheetFormatPr baseColWidth="10" defaultColWidth="8.83203125" defaultRowHeight="12" x14ac:dyDescent="0.15"/>
  <cols>
    <col min="1" max="1" width="2" style="27" customWidth="1"/>
    <col min="2" max="2" width="7.33203125" style="27" customWidth="1"/>
    <col min="3" max="3" width="14.83203125" style="27" bestFit="1" customWidth="1"/>
    <col min="4" max="4" width="18.5" style="27" bestFit="1" customWidth="1"/>
    <col min="5" max="16384" width="8.83203125" style="27"/>
  </cols>
  <sheetData>
    <row r="1" spans="2:16" ht="16" x14ac:dyDescent="0.15">
      <c r="B1" s="21" t="s">
        <v>527</v>
      </c>
    </row>
    <row r="2" spans="2:16" x14ac:dyDescent="0.15">
      <c r="B2" s="22" t="s">
        <v>535</v>
      </c>
    </row>
    <row r="4" spans="2:16" x14ac:dyDescent="0.15">
      <c r="B4" s="28" t="s">
        <v>546</v>
      </c>
    </row>
    <row r="5" spans="2:16" x14ac:dyDescent="0.15">
      <c r="B5" s="28" t="s">
        <v>542</v>
      </c>
      <c r="C5" s="33"/>
      <c r="D5" s="33"/>
    </row>
    <row r="6" spans="2:16" x14ac:dyDescent="0.15">
      <c r="B6" s="36" t="s">
        <v>547</v>
      </c>
      <c r="C6" s="25"/>
      <c r="D6" s="24"/>
    </row>
    <row r="7" spans="2:16" x14ac:dyDescent="0.15">
      <c r="B7" s="28" t="s">
        <v>543</v>
      </c>
      <c r="C7" s="25"/>
      <c r="D7" s="24"/>
    </row>
    <row r="8" spans="2:16" x14ac:dyDescent="0.15">
      <c r="B8" s="23"/>
      <c r="C8" s="25"/>
      <c r="D8" s="24"/>
    </row>
    <row r="10" spans="2:16" x14ac:dyDescent="0.15">
      <c r="P10" s="27" t="s">
        <v>556</v>
      </c>
    </row>
    <row r="11" spans="2:16" x14ac:dyDescent="0.15">
      <c r="P11" s="27" t="s">
        <v>557</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L13"/>
  <sheetViews>
    <sheetView topLeftCell="G7" workbookViewId="0">
      <selection activeCell="L14" sqref="L14"/>
    </sheetView>
  </sheetViews>
  <sheetFormatPr baseColWidth="10" defaultColWidth="8.83203125" defaultRowHeight="12" x14ac:dyDescent="0.15"/>
  <cols>
    <col min="1" max="1" width="2" style="27" customWidth="1"/>
    <col min="2" max="2" width="7.33203125" style="27" customWidth="1"/>
    <col min="3" max="3" width="14.83203125" style="27" bestFit="1" customWidth="1"/>
    <col min="4" max="4" width="18.5" style="27" bestFit="1" customWidth="1"/>
    <col min="5" max="16384" width="8.83203125" style="27"/>
  </cols>
  <sheetData>
    <row r="1" spans="2:12" ht="16" x14ac:dyDescent="0.15">
      <c r="B1" s="21" t="s">
        <v>527</v>
      </c>
    </row>
    <row r="2" spans="2:12" x14ac:dyDescent="0.15">
      <c r="B2" s="22" t="s">
        <v>536</v>
      </c>
    </row>
    <row r="4" spans="2:12" x14ac:dyDescent="0.15">
      <c r="B4" s="28" t="s">
        <v>548</v>
      </c>
    </row>
    <row r="5" spans="2:12" x14ac:dyDescent="0.15">
      <c r="B5" s="28"/>
      <c r="C5" s="33"/>
      <c r="D5" s="33"/>
    </row>
    <row r="11" spans="2:12" x14ac:dyDescent="0.15">
      <c r="L11" s="27" t="s">
        <v>558</v>
      </c>
    </row>
    <row r="13" spans="2:12" x14ac:dyDescent="0.15">
      <c r="L13" s="27" t="s">
        <v>580</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topLeftCell="C1" zoomScale="69" workbookViewId="0">
      <selection activeCell="F9" sqref="F9"/>
    </sheetView>
  </sheetViews>
  <sheetFormatPr baseColWidth="10" defaultColWidth="8.83203125" defaultRowHeight="12" x14ac:dyDescent="0.15"/>
  <cols>
    <col min="1" max="1" width="2" style="27" customWidth="1"/>
    <col min="2" max="2" width="7.33203125" style="27" customWidth="1"/>
    <col min="3" max="3" width="13.6640625" style="27" bestFit="1" customWidth="1"/>
    <col min="4" max="4" width="14.6640625" style="27" bestFit="1" customWidth="1"/>
    <col min="5" max="5" width="16.83203125" style="27" bestFit="1" customWidth="1"/>
    <col min="6" max="6" width="19.1640625" style="27" bestFit="1" customWidth="1"/>
    <col min="7" max="16384" width="8.83203125" style="27"/>
  </cols>
  <sheetData>
    <row r="1" spans="2:10" ht="16" x14ac:dyDescent="0.15">
      <c r="B1" s="21" t="s">
        <v>527</v>
      </c>
    </row>
    <row r="2" spans="2:10" x14ac:dyDescent="0.15">
      <c r="B2" s="22" t="s">
        <v>537</v>
      </c>
    </row>
    <row r="4" spans="2:10" x14ac:dyDescent="0.15">
      <c r="B4" s="28" t="s">
        <v>545</v>
      </c>
    </row>
    <row r="5" spans="2:10" x14ac:dyDescent="0.15">
      <c r="B5" s="28" t="s">
        <v>538</v>
      </c>
      <c r="C5" s="33"/>
      <c r="D5" s="33"/>
    </row>
    <row r="6" spans="2:10" x14ac:dyDescent="0.15">
      <c r="B6" s="28"/>
      <c r="C6" s="33"/>
      <c r="D6" s="33"/>
    </row>
    <row r="7" spans="2:10" x14ac:dyDescent="0.15">
      <c r="B7" s="28"/>
      <c r="C7" s="33"/>
      <c r="D7" s="33"/>
    </row>
    <row r="8" spans="2:10" ht="15" x14ac:dyDescent="0.2">
      <c r="J8" s="26"/>
    </row>
    <row r="9" spans="2:10" ht="15" x14ac:dyDescent="0.2">
      <c r="J9" s="26"/>
    </row>
    <row r="10" spans="2:10" ht="15" x14ac:dyDescent="0.2">
      <c r="J10" s="26"/>
    </row>
    <row r="11" spans="2:10" ht="15" x14ac:dyDescent="0.2">
      <c r="J11" s="26"/>
    </row>
    <row r="12" spans="2:10" ht="15" x14ac:dyDescent="0.2">
      <c r="B12" s="28"/>
      <c r="J12" s="26"/>
    </row>
    <row r="13" spans="2:10" ht="15" x14ac:dyDescent="0.2">
      <c r="C13" s="39" t="s">
        <v>554</v>
      </c>
      <c r="D13" t="s">
        <v>559</v>
      </c>
      <c r="E13" t="s">
        <v>561</v>
      </c>
      <c r="F13" t="s">
        <v>562</v>
      </c>
      <c r="J13" s="26"/>
    </row>
    <row r="14" spans="2:10" ht="15" x14ac:dyDescent="0.2">
      <c r="C14" s="40" t="s">
        <v>5</v>
      </c>
      <c r="D14" s="38">
        <v>177</v>
      </c>
      <c r="E14" s="41">
        <v>0.90769230769230769</v>
      </c>
      <c r="F14" s="41">
        <v>0.90769230769230769</v>
      </c>
      <c r="J14" s="26"/>
    </row>
    <row r="15" spans="2:10" ht="15" x14ac:dyDescent="0.2">
      <c r="C15" s="40" t="s">
        <v>490</v>
      </c>
      <c r="D15" s="38">
        <v>7</v>
      </c>
      <c r="E15" s="41">
        <v>3.5897435897435895E-2</v>
      </c>
      <c r="F15" s="41">
        <v>0.94358974358974357</v>
      </c>
      <c r="J15" s="26"/>
    </row>
    <row r="16" spans="2:10" ht="15" x14ac:dyDescent="0.2">
      <c r="C16" s="40" t="s">
        <v>6</v>
      </c>
      <c r="D16" s="38">
        <v>4</v>
      </c>
      <c r="E16" s="41">
        <v>2.0512820512820513E-2</v>
      </c>
      <c r="F16" s="41">
        <v>0.96410256410256412</v>
      </c>
      <c r="J16" s="26"/>
    </row>
    <row r="17" spans="3:10" ht="15" x14ac:dyDescent="0.2">
      <c r="C17" s="40" t="s">
        <v>7</v>
      </c>
      <c r="D17" s="38">
        <v>2</v>
      </c>
      <c r="E17" s="41">
        <v>1.0256410256410256E-2</v>
      </c>
      <c r="F17" s="41">
        <v>0.97435897435897434</v>
      </c>
      <c r="J17" s="26"/>
    </row>
    <row r="18" spans="3:10" ht="15" x14ac:dyDescent="0.2">
      <c r="C18" s="40" t="s">
        <v>9</v>
      </c>
      <c r="D18" s="38">
        <v>2</v>
      </c>
      <c r="E18" s="41">
        <v>1.0256410256410256E-2</v>
      </c>
      <c r="F18" s="41">
        <v>0.98461538461538467</v>
      </c>
      <c r="J18" s="26"/>
    </row>
    <row r="19" spans="3:10" ht="15" x14ac:dyDescent="0.2">
      <c r="C19" s="40" t="s">
        <v>8</v>
      </c>
      <c r="D19" s="38">
        <v>1</v>
      </c>
      <c r="E19" s="41">
        <v>5.1282051282051282E-3</v>
      </c>
      <c r="F19" s="41">
        <v>0.98974358974358978</v>
      </c>
      <c r="J19" s="26"/>
    </row>
    <row r="20" spans="3:10" ht="15" x14ac:dyDescent="0.2">
      <c r="C20" s="40" t="s">
        <v>11</v>
      </c>
      <c r="D20" s="38">
        <v>1</v>
      </c>
      <c r="E20" s="41">
        <v>5.1282051282051282E-3</v>
      </c>
      <c r="F20" s="41">
        <v>0.99487179487179489</v>
      </c>
      <c r="J20" s="26"/>
    </row>
    <row r="21" spans="3:10" ht="15" x14ac:dyDescent="0.2">
      <c r="C21" s="40" t="s">
        <v>10</v>
      </c>
      <c r="D21" s="38">
        <v>1</v>
      </c>
      <c r="E21" s="41">
        <v>5.1282051282051282E-3</v>
      </c>
      <c r="F21" s="41">
        <v>1</v>
      </c>
      <c r="J21" s="26"/>
    </row>
    <row r="22" spans="3:10" ht="15" x14ac:dyDescent="0.2">
      <c r="C22" s="40" t="s">
        <v>560</v>
      </c>
      <c r="D22" s="38"/>
      <c r="E22" s="41">
        <v>0</v>
      </c>
      <c r="F22" s="41">
        <v>1</v>
      </c>
      <c r="J22" s="26"/>
    </row>
    <row r="23" spans="3:10" ht="15" x14ac:dyDescent="0.2">
      <c r="C23" s="40" t="s">
        <v>555</v>
      </c>
      <c r="D23" s="38">
        <v>195</v>
      </c>
      <c r="E23" s="41">
        <v>1</v>
      </c>
      <c r="F23" s="41"/>
      <c r="J23" s="26"/>
    </row>
    <row r="24" spans="3:10" ht="15" x14ac:dyDescent="0.2">
      <c r="C24"/>
      <c r="D24"/>
      <c r="E24"/>
      <c r="J24" s="26"/>
    </row>
    <row r="25" spans="3:10" ht="15" x14ac:dyDescent="0.2">
      <c r="C25"/>
      <c r="D25"/>
      <c r="E25"/>
      <c r="J25" s="26"/>
    </row>
    <row r="26" spans="3:10" ht="15" x14ac:dyDescent="0.2">
      <c r="C26"/>
      <c r="D26"/>
      <c r="E26"/>
      <c r="J26" s="26"/>
    </row>
    <row r="27" spans="3:10" ht="15" x14ac:dyDescent="0.2">
      <c r="C27"/>
      <c r="D27"/>
      <c r="E27"/>
      <c r="J27" s="26"/>
    </row>
    <row r="28" spans="3:10" ht="15" x14ac:dyDescent="0.2">
      <c r="C28"/>
      <c r="D28"/>
      <c r="E28"/>
      <c r="J28" s="26"/>
    </row>
    <row r="29" spans="3:10" ht="15" x14ac:dyDescent="0.2">
      <c r="C29"/>
      <c r="D29"/>
      <c r="E29"/>
      <c r="J29" s="26"/>
    </row>
    <row r="30" spans="3:10" ht="15" x14ac:dyDescent="0.2">
      <c r="C30"/>
      <c r="D30"/>
      <c r="E30"/>
      <c r="J30" s="26"/>
    </row>
    <row r="31" spans="3:10" ht="15" x14ac:dyDescent="0.2">
      <c r="J31" s="26"/>
    </row>
    <row r="32" spans="3:10" ht="15" x14ac:dyDescent="0.2">
      <c r="J32" s="26"/>
    </row>
    <row r="33" spans="10:10" ht="15" x14ac:dyDescent="0.2">
      <c r="J33" s="26"/>
    </row>
    <row r="34" spans="10:10" ht="15" x14ac:dyDescent="0.2">
      <c r="J34" s="26"/>
    </row>
    <row r="35" spans="10:10" ht="15" x14ac:dyDescent="0.2">
      <c r="J35" s="26"/>
    </row>
    <row r="36" spans="10:10" ht="15" x14ac:dyDescent="0.2">
      <c r="J36" s="26"/>
    </row>
    <row r="37" spans="10:10" ht="15" x14ac:dyDescent="0.2">
      <c r="J37" s="26"/>
    </row>
    <row r="38" spans="10:10" ht="15" x14ac:dyDescent="0.2">
      <c r="J38" s="26"/>
    </row>
    <row r="39" spans="10:10" ht="15" x14ac:dyDescent="0.2">
      <c r="J39" s="26"/>
    </row>
    <row r="40" spans="10:10" ht="15" x14ac:dyDescent="0.2">
      <c r="J40" s="26"/>
    </row>
    <row r="41" spans="10:10" ht="15" x14ac:dyDescent="0.2">
      <c r="J41" s="26"/>
    </row>
    <row r="42" spans="10:10" ht="15" x14ac:dyDescent="0.2">
      <c r="J42" s="26"/>
    </row>
    <row r="43" spans="10:10" ht="15" x14ac:dyDescent="0.2">
      <c r="J43" s="26"/>
    </row>
    <row r="44" spans="10:10" ht="15" x14ac:dyDescent="0.2">
      <c r="J44" s="26"/>
    </row>
    <row r="45" spans="10:10" ht="15" x14ac:dyDescent="0.2">
      <c r="J45" s="26"/>
    </row>
    <row r="46" spans="10:10" ht="15" x14ac:dyDescent="0.2">
      <c r="J46" s="26"/>
    </row>
    <row r="47" spans="10:10" ht="15" x14ac:dyDescent="0.2">
      <c r="J47" s="26"/>
    </row>
    <row r="48" spans="10:10" ht="15" x14ac:dyDescent="0.2">
      <c r="J48" s="26"/>
    </row>
    <row r="49" spans="10:10" ht="15" x14ac:dyDescent="0.2">
      <c r="J49" s="26"/>
    </row>
    <row r="50" spans="10:10" ht="15" x14ac:dyDescent="0.2">
      <c r="J50" s="26"/>
    </row>
    <row r="51" spans="10:10" ht="15" x14ac:dyDescent="0.2">
      <c r="J51" s="26"/>
    </row>
    <row r="52" spans="10:10" ht="15" x14ac:dyDescent="0.2">
      <c r="J52" s="26"/>
    </row>
    <row r="53" spans="10:10" ht="15" x14ac:dyDescent="0.2">
      <c r="J53" s="26"/>
    </row>
    <row r="54" spans="10:10" ht="15" x14ac:dyDescent="0.2">
      <c r="J54" s="26"/>
    </row>
    <row r="55" spans="10:10" ht="15" x14ac:dyDescent="0.2">
      <c r="J55" s="26"/>
    </row>
    <row r="56" spans="10:10" ht="15" x14ac:dyDescent="0.2">
      <c r="J56" s="26"/>
    </row>
    <row r="57" spans="10:10" ht="15" x14ac:dyDescent="0.2">
      <c r="J57" s="26"/>
    </row>
    <row r="58" spans="10:10" ht="15" x14ac:dyDescent="0.2">
      <c r="J58" s="26"/>
    </row>
    <row r="59" spans="10:10" ht="15" x14ac:dyDescent="0.2">
      <c r="J59" s="26"/>
    </row>
    <row r="60" spans="10:10" ht="15" x14ac:dyDescent="0.2">
      <c r="J60" s="26"/>
    </row>
    <row r="61" spans="10:10" ht="15" x14ac:dyDescent="0.2">
      <c r="J61" s="26"/>
    </row>
    <row r="62" spans="10:10" ht="15" x14ac:dyDescent="0.2">
      <c r="J62" s="26"/>
    </row>
    <row r="63" spans="10:10" ht="15" x14ac:dyDescent="0.2">
      <c r="J63" s="26"/>
    </row>
    <row r="64" spans="10:10" ht="15" x14ac:dyDescent="0.2">
      <c r="J64" s="26"/>
    </row>
    <row r="65" spans="10:10" ht="15" x14ac:dyDescent="0.2">
      <c r="J65" s="26"/>
    </row>
    <row r="66" spans="10:10" ht="15" x14ac:dyDescent="0.2">
      <c r="J66" s="26"/>
    </row>
    <row r="67" spans="10:10" ht="15" x14ac:dyDescent="0.2">
      <c r="J67" s="26"/>
    </row>
    <row r="68" spans="10:10" ht="15" x14ac:dyDescent="0.2">
      <c r="J68" s="26"/>
    </row>
    <row r="69" spans="10:10" ht="15" x14ac:dyDescent="0.2">
      <c r="J69" s="26"/>
    </row>
    <row r="70" spans="10:10" ht="15" x14ac:dyDescent="0.2">
      <c r="J70" s="26"/>
    </row>
    <row r="71" spans="10:10" ht="15" x14ac:dyDescent="0.2">
      <c r="J71" s="26"/>
    </row>
    <row r="72" spans="10:10" ht="15" x14ac:dyDescent="0.2">
      <c r="J72" s="26"/>
    </row>
    <row r="73" spans="10:10" ht="15" x14ac:dyDescent="0.2">
      <c r="J73" s="26"/>
    </row>
    <row r="74" spans="10:10" ht="15" x14ac:dyDescent="0.2">
      <c r="J74" s="26"/>
    </row>
    <row r="75" spans="10:10" ht="15" x14ac:dyDescent="0.2">
      <c r="J75" s="26"/>
    </row>
    <row r="76" spans="10:10" ht="15" x14ac:dyDescent="0.2">
      <c r="J76" s="26"/>
    </row>
    <row r="77" spans="10:10" ht="15" x14ac:dyDescent="0.2">
      <c r="J77" s="26"/>
    </row>
    <row r="78" spans="10:10" ht="15" x14ac:dyDescent="0.2">
      <c r="J78" s="26"/>
    </row>
    <row r="79" spans="10:10" ht="15" x14ac:dyDescent="0.2">
      <c r="J79" s="26"/>
    </row>
    <row r="80" spans="10:10" ht="15" x14ac:dyDescent="0.2">
      <c r="J80" s="26"/>
    </row>
    <row r="81" spans="10:10" ht="15" x14ac:dyDescent="0.2">
      <c r="J81" s="26"/>
    </row>
    <row r="82" spans="10:10" ht="15" x14ac:dyDescent="0.2">
      <c r="J82" s="26"/>
    </row>
    <row r="83" spans="10:10" ht="15" x14ac:dyDescent="0.2">
      <c r="J83" s="26"/>
    </row>
    <row r="84" spans="10:10" ht="15" x14ac:dyDescent="0.2">
      <c r="J84" s="26"/>
    </row>
    <row r="85" spans="10:10" ht="15" x14ac:dyDescent="0.2">
      <c r="J85" s="26"/>
    </row>
    <row r="86" spans="10:10" ht="15" x14ac:dyDescent="0.2">
      <c r="J86" s="26"/>
    </row>
    <row r="87" spans="10:10" ht="15" x14ac:dyDescent="0.2">
      <c r="J87" s="26"/>
    </row>
    <row r="88" spans="10:10" ht="15" x14ac:dyDescent="0.2">
      <c r="J88" s="26"/>
    </row>
    <row r="89" spans="10:10" ht="15" x14ac:dyDescent="0.2">
      <c r="J89" s="26"/>
    </row>
    <row r="90" spans="10:10" ht="15" x14ac:dyDescent="0.2">
      <c r="J90" s="26"/>
    </row>
    <row r="91" spans="10:10" ht="15" x14ac:dyDescent="0.2">
      <c r="J91" s="26"/>
    </row>
    <row r="92" spans="10:10" ht="15" x14ac:dyDescent="0.2">
      <c r="J92" s="26"/>
    </row>
    <row r="93" spans="10:10" ht="15" x14ac:dyDescent="0.2">
      <c r="J93" s="26"/>
    </row>
    <row r="94" spans="10:10" ht="15" x14ac:dyDescent="0.2">
      <c r="J94" s="26"/>
    </row>
    <row r="95" spans="10:10" ht="15" x14ac:dyDescent="0.2">
      <c r="J95" s="26"/>
    </row>
    <row r="96" spans="10:10" ht="15" x14ac:dyDescent="0.2">
      <c r="J96" s="26"/>
    </row>
    <row r="97" spans="10:10" ht="15" x14ac:dyDescent="0.2">
      <c r="J97" s="26"/>
    </row>
    <row r="98" spans="10:10" ht="15" x14ac:dyDescent="0.2">
      <c r="J98" s="26"/>
    </row>
    <row r="99" spans="10:10" ht="15" x14ac:dyDescent="0.2">
      <c r="J99" s="26"/>
    </row>
    <row r="100" spans="10:10" ht="15" x14ac:dyDescent="0.2">
      <c r="J100" s="26"/>
    </row>
    <row r="101" spans="10:10" ht="15" x14ac:dyDescent="0.2">
      <c r="J101" s="26"/>
    </row>
    <row r="102" spans="10:10" ht="15" x14ac:dyDescent="0.2">
      <c r="J102" s="26"/>
    </row>
    <row r="103" spans="10:10" ht="15" x14ac:dyDescent="0.2">
      <c r="J103" s="26"/>
    </row>
    <row r="104" spans="10:10" ht="15" x14ac:dyDescent="0.2">
      <c r="J104" s="26"/>
    </row>
    <row r="105" spans="10:10" ht="15" x14ac:dyDescent="0.2">
      <c r="J105" s="26"/>
    </row>
    <row r="106" spans="10:10" ht="15" x14ac:dyDescent="0.2">
      <c r="J106" s="26"/>
    </row>
    <row r="107" spans="10:10" ht="15" x14ac:dyDescent="0.2">
      <c r="J107" s="26"/>
    </row>
    <row r="108" spans="10:10" ht="15" x14ac:dyDescent="0.2">
      <c r="J108" s="26"/>
    </row>
    <row r="109" spans="10:10" ht="15" x14ac:dyDescent="0.2">
      <c r="J109" s="26"/>
    </row>
    <row r="110" spans="10:10" ht="15" x14ac:dyDescent="0.2">
      <c r="J110" s="26"/>
    </row>
    <row r="111" spans="10:10" ht="15" x14ac:dyDescent="0.2">
      <c r="J111" s="26"/>
    </row>
    <row r="112" spans="10:10" ht="15" x14ac:dyDescent="0.2">
      <c r="J112" s="26"/>
    </row>
    <row r="113" spans="10:10" ht="15" x14ac:dyDescent="0.2">
      <c r="J113" s="26"/>
    </row>
    <row r="114" spans="10:10" ht="15" x14ac:dyDescent="0.2">
      <c r="J114" s="26"/>
    </row>
    <row r="115" spans="10:10" ht="15" x14ac:dyDescent="0.2">
      <c r="J115" s="26"/>
    </row>
    <row r="116" spans="10:10" ht="15" x14ac:dyDescent="0.2">
      <c r="J116" s="26"/>
    </row>
    <row r="117" spans="10:10" ht="15" x14ac:dyDescent="0.2">
      <c r="J117" s="26"/>
    </row>
    <row r="118" spans="10:10" ht="15" x14ac:dyDescent="0.2">
      <c r="J118" s="26"/>
    </row>
    <row r="119" spans="10:10" ht="15" x14ac:dyDescent="0.2">
      <c r="J119" s="26"/>
    </row>
    <row r="120" spans="10:10" ht="15" x14ac:dyDescent="0.2">
      <c r="J120" s="26"/>
    </row>
    <row r="121" spans="10:10" ht="15" x14ac:dyDescent="0.2">
      <c r="J121" s="26"/>
    </row>
    <row r="122" spans="10:10" ht="15" x14ac:dyDescent="0.2">
      <c r="J122" s="26"/>
    </row>
    <row r="123" spans="10:10" ht="15" x14ac:dyDescent="0.2">
      <c r="J123" s="26"/>
    </row>
    <row r="124" spans="10:10" ht="15" x14ac:dyDescent="0.2">
      <c r="J124" s="26"/>
    </row>
    <row r="125" spans="10:10" ht="15" x14ac:dyDescent="0.2">
      <c r="J125" s="26"/>
    </row>
    <row r="126" spans="10:10" ht="15" x14ac:dyDescent="0.2">
      <c r="J126" s="26"/>
    </row>
    <row r="127" spans="10:10" ht="15" x14ac:dyDescent="0.2">
      <c r="J127" s="26"/>
    </row>
    <row r="128" spans="10:10" ht="15" x14ac:dyDescent="0.2">
      <c r="J128" s="26"/>
    </row>
    <row r="129" spans="10:10" ht="15" x14ac:dyDescent="0.2">
      <c r="J129" s="26"/>
    </row>
    <row r="130" spans="10:10" ht="15" x14ac:dyDescent="0.2">
      <c r="J130" s="26"/>
    </row>
    <row r="131" spans="10:10" ht="15" x14ac:dyDescent="0.2">
      <c r="J131" s="26"/>
    </row>
    <row r="132" spans="10:10" ht="15" x14ac:dyDescent="0.2">
      <c r="J132" s="26"/>
    </row>
    <row r="133" spans="10:10" ht="15" x14ac:dyDescent="0.2">
      <c r="J133" s="26"/>
    </row>
    <row r="134" spans="10:10" ht="15" x14ac:dyDescent="0.2">
      <c r="J134" s="26"/>
    </row>
    <row r="135" spans="10:10" ht="15" x14ac:dyDescent="0.2">
      <c r="J135" s="26"/>
    </row>
    <row r="136" spans="10:10" ht="15" x14ac:dyDescent="0.2">
      <c r="J136" s="26"/>
    </row>
    <row r="137" spans="10:10" ht="15" x14ac:dyDescent="0.2">
      <c r="J137" s="26"/>
    </row>
    <row r="138" spans="10:10" ht="15" x14ac:dyDescent="0.2">
      <c r="J138" s="26"/>
    </row>
    <row r="139" spans="10:10" ht="15" x14ac:dyDescent="0.2">
      <c r="J139" s="26"/>
    </row>
    <row r="140" spans="10:10" ht="15" x14ac:dyDescent="0.2">
      <c r="J140" s="26"/>
    </row>
    <row r="141" spans="10:10" ht="15" x14ac:dyDescent="0.2">
      <c r="J141" s="26"/>
    </row>
    <row r="142" spans="10:10" ht="15" x14ac:dyDescent="0.2">
      <c r="J142" s="26"/>
    </row>
    <row r="143" spans="10:10" ht="15" x14ac:dyDescent="0.2">
      <c r="J143" s="26"/>
    </row>
    <row r="144" spans="10:10" ht="15" x14ac:dyDescent="0.2">
      <c r="J144" s="26"/>
    </row>
    <row r="145" spans="10:10" ht="15" x14ac:dyDescent="0.2">
      <c r="J145" s="26"/>
    </row>
    <row r="146" spans="10:10" ht="15" x14ac:dyDescent="0.2">
      <c r="J146" s="26"/>
    </row>
    <row r="147" spans="10:10" ht="15" x14ac:dyDescent="0.2">
      <c r="J147" s="26"/>
    </row>
    <row r="148" spans="10:10" ht="15" x14ac:dyDescent="0.2">
      <c r="J148" s="26"/>
    </row>
    <row r="149" spans="10:10" ht="15" x14ac:dyDescent="0.2">
      <c r="J149" s="26"/>
    </row>
    <row r="150" spans="10:10" ht="15" x14ac:dyDescent="0.2">
      <c r="J150" s="26"/>
    </row>
    <row r="151" spans="10:10" ht="15" x14ac:dyDescent="0.2">
      <c r="J151" s="26"/>
    </row>
    <row r="152" spans="10:10" ht="15" x14ac:dyDescent="0.2">
      <c r="J152" s="26"/>
    </row>
    <row r="153" spans="10:10" ht="15" x14ac:dyDescent="0.2">
      <c r="J153" s="26"/>
    </row>
    <row r="154" spans="10:10" ht="15" x14ac:dyDescent="0.2">
      <c r="J154" s="26"/>
    </row>
    <row r="155" spans="10:10" ht="15" x14ac:dyDescent="0.2">
      <c r="J155" s="26"/>
    </row>
    <row r="156" spans="10:10" ht="15" x14ac:dyDescent="0.2">
      <c r="J156" s="26"/>
    </row>
    <row r="157" spans="10:10" ht="15" x14ac:dyDescent="0.2">
      <c r="J157" s="26"/>
    </row>
    <row r="158" spans="10:10" ht="15" x14ac:dyDescent="0.2">
      <c r="J158" s="26"/>
    </row>
    <row r="159" spans="10:10" ht="15" x14ac:dyDescent="0.2">
      <c r="J159" s="26"/>
    </row>
    <row r="160" spans="10:10" ht="15" x14ac:dyDescent="0.2">
      <c r="J160" s="26"/>
    </row>
    <row r="161" spans="10:10" ht="15" x14ac:dyDescent="0.2">
      <c r="J161" s="26"/>
    </row>
    <row r="162" spans="10:10" ht="15" x14ac:dyDescent="0.2">
      <c r="J162" s="26"/>
    </row>
    <row r="163" spans="10:10" ht="15" x14ac:dyDescent="0.2">
      <c r="J163" s="26"/>
    </row>
    <row r="164" spans="10:10" ht="15" x14ac:dyDescent="0.2">
      <c r="J164" s="26"/>
    </row>
    <row r="165" spans="10:10" ht="15" x14ac:dyDescent="0.2">
      <c r="J165" s="26"/>
    </row>
    <row r="166" spans="10:10" ht="15" x14ac:dyDescent="0.2">
      <c r="J166" s="26"/>
    </row>
    <row r="167" spans="10:10" ht="15" x14ac:dyDescent="0.2">
      <c r="J167" s="26"/>
    </row>
    <row r="168" spans="10:10" ht="15" x14ac:dyDescent="0.2">
      <c r="J168" s="26"/>
    </row>
    <row r="169" spans="10:10" ht="15" x14ac:dyDescent="0.2">
      <c r="J169" s="26"/>
    </row>
  </sheetData>
  <dataValidations count="1">
    <dataValidation allowBlank="1" showErrorMessage="1" sqref="B1:B2" xr:uid="{4B4E6C63-D988-4F6E-BE07-7FD3006F6FBD}"/>
  </dataValidation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89"/>
  <sheetViews>
    <sheetView topLeftCell="J7" workbookViewId="0">
      <selection activeCell="P12" sqref="P12"/>
    </sheetView>
  </sheetViews>
  <sheetFormatPr baseColWidth="10" defaultColWidth="8.83203125" defaultRowHeight="12" x14ac:dyDescent="0.15"/>
  <cols>
    <col min="1" max="1" width="2" style="27" customWidth="1"/>
    <col min="2" max="2" width="7" style="27" customWidth="1"/>
    <col min="3" max="3" width="11.83203125" style="27" bestFit="1" customWidth="1"/>
    <col min="4" max="4" width="15.83203125" style="27" bestFit="1" customWidth="1"/>
    <col min="5" max="16384" width="8.83203125" style="27"/>
  </cols>
  <sheetData>
    <row r="1" spans="2:16" ht="16" x14ac:dyDescent="0.15">
      <c r="B1" s="21" t="s">
        <v>527</v>
      </c>
    </row>
    <row r="2" spans="2:16" x14ac:dyDescent="0.15">
      <c r="B2" s="22" t="s">
        <v>539</v>
      </c>
    </row>
    <row r="4" spans="2:16" x14ac:dyDescent="0.15">
      <c r="B4" s="22" t="s">
        <v>549</v>
      </c>
    </row>
    <row r="5" spans="2:16" x14ac:dyDescent="0.15">
      <c r="B5" s="27" t="s">
        <v>540</v>
      </c>
    </row>
    <row r="6" spans="2:16" x14ac:dyDescent="0.15">
      <c r="B6" s="25"/>
      <c r="C6" s="33"/>
      <c r="D6" s="33"/>
    </row>
    <row r="7" spans="2:16" ht="15" x14ac:dyDescent="0.2">
      <c r="H7" s="26"/>
    </row>
    <row r="8" spans="2:16" ht="15" x14ac:dyDescent="0.2">
      <c r="E8" s="27" t="s">
        <v>563</v>
      </c>
      <c r="F8" s="27">
        <v>281171.90150112362</v>
      </c>
      <c r="H8" s="26"/>
      <c r="I8" s="27" t="s">
        <v>569</v>
      </c>
    </row>
    <row r="9" spans="2:16" ht="15" x14ac:dyDescent="0.2">
      <c r="E9" s="27" t="s">
        <v>564</v>
      </c>
      <c r="F9" s="27">
        <v>249075.6568</v>
      </c>
      <c r="H9" s="26"/>
      <c r="I9" s="27" t="s">
        <v>570</v>
      </c>
    </row>
    <row r="10" spans="2:16" ht="15" x14ac:dyDescent="0.2">
      <c r="E10" s="27" t="s">
        <v>565</v>
      </c>
      <c r="F10" s="27">
        <v>460001.25599999994</v>
      </c>
      <c r="H10" s="26"/>
      <c r="I10" s="27" t="s">
        <v>571</v>
      </c>
    </row>
    <row r="11" spans="2:16" ht="15" x14ac:dyDescent="0.2">
      <c r="E11" s="27" t="s">
        <v>566</v>
      </c>
      <c r="F11" s="27">
        <v>1.0898479220340611</v>
      </c>
      <c r="H11" s="26"/>
      <c r="I11" s="27" t="s">
        <v>572</v>
      </c>
      <c r="P11" s="27" t="s">
        <v>581</v>
      </c>
    </row>
    <row r="12" spans="2:16" ht="15" x14ac:dyDescent="0.2">
      <c r="E12" s="27" t="s">
        <v>567</v>
      </c>
      <c r="F12" s="27">
        <v>7912471567.2096815</v>
      </c>
      <c r="H12" s="26"/>
      <c r="I12" s="27" t="s">
        <v>573</v>
      </c>
    </row>
    <row r="13" spans="2:16" ht="15" x14ac:dyDescent="0.2">
      <c r="E13" s="27" t="s">
        <v>568</v>
      </c>
      <c r="F13" s="27">
        <v>88952.074552590857</v>
      </c>
      <c r="H13" s="26"/>
      <c r="I13" s="27" t="s">
        <v>574</v>
      </c>
    </row>
    <row r="14" spans="2:16" ht="15" x14ac:dyDescent="0.2">
      <c r="H14" s="26"/>
    </row>
    <row r="15" spans="2:16" ht="15" x14ac:dyDescent="0.2">
      <c r="H15" s="26"/>
    </row>
    <row r="16" spans="2:16" ht="15" x14ac:dyDescent="0.2">
      <c r="H16" s="26"/>
    </row>
    <row r="17" spans="8:8" ht="15" x14ac:dyDescent="0.2">
      <c r="H17" s="26"/>
    </row>
    <row r="18" spans="8:8" ht="15" x14ac:dyDescent="0.2">
      <c r="H18" s="26"/>
    </row>
    <row r="19" spans="8:8" ht="15" x14ac:dyDescent="0.2">
      <c r="H19" s="26"/>
    </row>
    <row r="20" spans="8:8" ht="15" x14ac:dyDescent="0.2">
      <c r="H20" s="26"/>
    </row>
    <row r="21" spans="8:8" ht="15" x14ac:dyDescent="0.2">
      <c r="H21" s="26"/>
    </row>
    <row r="22" spans="8:8" ht="15" x14ac:dyDescent="0.2">
      <c r="H22" s="26"/>
    </row>
    <row r="23" spans="8:8" ht="15" x14ac:dyDescent="0.2">
      <c r="H23" s="26"/>
    </row>
    <row r="24" spans="8:8" ht="15" x14ac:dyDescent="0.2">
      <c r="H24" s="26"/>
    </row>
    <row r="25" spans="8:8" ht="15" x14ac:dyDescent="0.2">
      <c r="H25" s="26"/>
    </row>
    <row r="26" spans="8:8" ht="15" x14ac:dyDescent="0.2">
      <c r="H26" s="26"/>
    </row>
    <row r="27" spans="8:8" ht="15" x14ac:dyDescent="0.2">
      <c r="H27" s="26"/>
    </row>
    <row r="28" spans="8:8" ht="15" x14ac:dyDescent="0.2">
      <c r="H28" s="26"/>
    </row>
    <row r="29" spans="8:8" ht="15" x14ac:dyDescent="0.2">
      <c r="H29" s="26"/>
    </row>
    <row r="30" spans="8:8" ht="15" x14ac:dyDescent="0.2">
      <c r="H30" s="26"/>
    </row>
    <row r="31" spans="8:8" ht="15" x14ac:dyDescent="0.2">
      <c r="H31" s="26"/>
    </row>
    <row r="32" spans="8:8" ht="15" x14ac:dyDescent="0.2">
      <c r="H32" s="26"/>
    </row>
    <row r="33" spans="8:8" ht="15" x14ac:dyDescent="0.2">
      <c r="H33" s="26"/>
    </row>
    <row r="34" spans="8:8" ht="15" x14ac:dyDescent="0.2">
      <c r="H34" s="26"/>
    </row>
    <row r="35" spans="8:8" ht="15" x14ac:dyDescent="0.2">
      <c r="H35" s="26"/>
    </row>
    <row r="36" spans="8:8" ht="15" x14ac:dyDescent="0.2">
      <c r="H36" s="26"/>
    </row>
    <row r="37" spans="8:8" ht="15" x14ac:dyDescent="0.2">
      <c r="H37" s="26"/>
    </row>
    <row r="38" spans="8:8" ht="15" x14ac:dyDescent="0.2">
      <c r="H38" s="26"/>
    </row>
    <row r="39" spans="8:8" ht="15" x14ac:dyDescent="0.2">
      <c r="H39" s="26"/>
    </row>
    <row r="40" spans="8:8" ht="15" x14ac:dyDescent="0.2">
      <c r="H40" s="26"/>
    </row>
    <row r="41" spans="8:8" ht="15" x14ac:dyDescent="0.2">
      <c r="H41" s="26"/>
    </row>
    <row r="42" spans="8:8" ht="15" x14ac:dyDescent="0.2">
      <c r="H42" s="26"/>
    </row>
    <row r="43" spans="8:8" ht="15" x14ac:dyDescent="0.2">
      <c r="H43" s="26"/>
    </row>
    <row r="44" spans="8:8" ht="15" x14ac:dyDescent="0.2">
      <c r="H44" s="26"/>
    </row>
    <row r="45" spans="8:8" ht="15" x14ac:dyDescent="0.2">
      <c r="H45" s="26"/>
    </row>
    <row r="46" spans="8:8" ht="15" x14ac:dyDescent="0.2">
      <c r="H46" s="26"/>
    </row>
    <row r="47" spans="8:8" ht="15" x14ac:dyDescent="0.2">
      <c r="H47" s="26"/>
    </row>
    <row r="48" spans="8:8" ht="15" x14ac:dyDescent="0.2">
      <c r="H48" s="26"/>
    </row>
    <row r="49" spans="8:8" ht="15" x14ac:dyDescent="0.2">
      <c r="H49" s="26"/>
    </row>
    <row r="50" spans="8:8" ht="15" x14ac:dyDescent="0.2">
      <c r="H50" s="26"/>
    </row>
    <row r="51" spans="8:8" ht="15" x14ac:dyDescent="0.2">
      <c r="H51" s="26"/>
    </row>
    <row r="52" spans="8:8" ht="15" x14ac:dyDescent="0.2">
      <c r="H52" s="26"/>
    </row>
    <row r="53" spans="8:8" ht="15" x14ac:dyDescent="0.2">
      <c r="H53" s="26"/>
    </row>
    <row r="54" spans="8:8" ht="15" x14ac:dyDescent="0.2">
      <c r="H54" s="26"/>
    </row>
    <row r="55" spans="8:8" ht="15" x14ac:dyDescent="0.2">
      <c r="H55" s="26"/>
    </row>
    <row r="56" spans="8:8" ht="15" x14ac:dyDescent="0.2">
      <c r="H56" s="26"/>
    </row>
    <row r="57" spans="8:8" ht="15" x14ac:dyDescent="0.2">
      <c r="H57" s="26"/>
    </row>
    <row r="58" spans="8:8" ht="15" x14ac:dyDescent="0.2">
      <c r="H58" s="26"/>
    </row>
    <row r="59" spans="8:8" ht="15" x14ac:dyDescent="0.2">
      <c r="H59" s="26"/>
    </row>
    <row r="60" spans="8:8" ht="15" x14ac:dyDescent="0.2">
      <c r="H60" s="26"/>
    </row>
    <row r="61" spans="8:8" ht="15" x14ac:dyDescent="0.2">
      <c r="H61" s="26"/>
    </row>
    <row r="62" spans="8:8" ht="15" x14ac:dyDescent="0.2">
      <c r="H62" s="26"/>
    </row>
    <row r="63" spans="8:8" ht="15" x14ac:dyDescent="0.2">
      <c r="H63" s="26"/>
    </row>
    <row r="64" spans="8:8" ht="15" x14ac:dyDescent="0.2">
      <c r="H64" s="26"/>
    </row>
    <row r="65" spans="8:8" ht="15" x14ac:dyDescent="0.2">
      <c r="H65" s="26"/>
    </row>
    <row r="66" spans="8:8" ht="15" x14ac:dyDescent="0.2">
      <c r="H66" s="26"/>
    </row>
    <row r="67" spans="8:8" ht="15" x14ac:dyDescent="0.2">
      <c r="H67" s="26"/>
    </row>
    <row r="68" spans="8:8" ht="15" x14ac:dyDescent="0.2">
      <c r="H68" s="26"/>
    </row>
    <row r="69" spans="8:8" ht="15" x14ac:dyDescent="0.2">
      <c r="H69" s="26"/>
    </row>
    <row r="70" spans="8:8" ht="15" x14ac:dyDescent="0.2">
      <c r="H70" s="26"/>
    </row>
    <row r="71" spans="8:8" ht="15" x14ac:dyDescent="0.2">
      <c r="H71" s="26"/>
    </row>
    <row r="72" spans="8:8" ht="15" x14ac:dyDescent="0.2">
      <c r="H72" s="26"/>
    </row>
    <row r="73" spans="8:8" ht="15" x14ac:dyDescent="0.2">
      <c r="H73" s="26"/>
    </row>
    <row r="74" spans="8:8" ht="15" x14ac:dyDescent="0.2">
      <c r="H74" s="26"/>
    </row>
    <row r="75" spans="8:8" ht="15" x14ac:dyDescent="0.2">
      <c r="H75" s="26"/>
    </row>
    <row r="76" spans="8:8" ht="15" x14ac:dyDescent="0.2">
      <c r="H76" s="26"/>
    </row>
    <row r="77" spans="8:8" ht="15" x14ac:dyDescent="0.2">
      <c r="H77" s="26"/>
    </row>
    <row r="78" spans="8:8" ht="15" x14ac:dyDescent="0.2">
      <c r="H78" s="26"/>
    </row>
    <row r="79" spans="8:8" ht="15" x14ac:dyDescent="0.2">
      <c r="H79" s="26"/>
    </row>
    <row r="80" spans="8:8" ht="15" x14ac:dyDescent="0.2">
      <c r="H80" s="26"/>
    </row>
    <row r="81" spans="8:8" ht="15" x14ac:dyDescent="0.2">
      <c r="H81" s="26"/>
    </row>
    <row r="82" spans="8:8" ht="15" x14ac:dyDescent="0.2">
      <c r="H82" s="26"/>
    </row>
    <row r="83" spans="8:8" ht="15" x14ac:dyDescent="0.2">
      <c r="H83" s="26"/>
    </row>
    <row r="84" spans="8:8" ht="15" x14ac:dyDescent="0.2">
      <c r="H84" s="26"/>
    </row>
    <row r="85" spans="8:8" ht="15" x14ac:dyDescent="0.2">
      <c r="H85" s="26"/>
    </row>
    <row r="86" spans="8:8" ht="15" x14ac:dyDescent="0.2">
      <c r="H86" s="26"/>
    </row>
    <row r="87" spans="8:8" ht="15" x14ac:dyDescent="0.2">
      <c r="H87" s="26"/>
    </row>
    <row r="88" spans="8:8" ht="15" x14ac:dyDescent="0.2">
      <c r="H88" s="26"/>
    </row>
    <row r="89" spans="8:8" ht="15" x14ac:dyDescent="0.2">
      <c r="H89" s="26"/>
    </row>
    <row r="90" spans="8:8" ht="15" x14ac:dyDescent="0.2">
      <c r="H90" s="26"/>
    </row>
    <row r="91" spans="8:8" ht="15" x14ac:dyDescent="0.2">
      <c r="H91" s="26"/>
    </row>
    <row r="92" spans="8:8" ht="15" x14ac:dyDescent="0.2">
      <c r="H92" s="26"/>
    </row>
    <row r="93" spans="8:8" ht="15" x14ac:dyDescent="0.2">
      <c r="H93" s="26"/>
    </row>
    <row r="94" spans="8:8" ht="15" x14ac:dyDescent="0.2">
      <c r="H94" s="26"/>
    </row>
    <row r="95" spans="8:8" ht="15" x14ac:dyDescent="0.2">
      <c r="H95" s="26"/>
    </row>
    <row r="96" spans="8:8" ht="15" x14ac:dyDescent="0.2">
      <c r="H96" s="26"/>
    </row>
    <row r="97" spans="8:8" ht="15" x14ac:dyDescent="0.2">
      <c r="H97" s="26"/>
    </row>
    <row r="98" spans="8:8" ht="15" x14ac:dyDescent="0.2">
      <c r="H98" s="26"/>
    </row>
    <row r="99" spans="8:8" ht="15" x14ac:dyDescent="0.2">
      <c r="H99" s="26"/>
    </row>
    <row r="100" spans="8:8" ht="15" x14ac:dyDescent="0.2">
      <c r="H100" s="26"/>
    </row>
    <row r="101" spans="8:8" ht="15" x14ac:dyDescent="0.2">
      <c r="H101" s="26"/>
    </row>
    <row r="102" spans="8:8" ht="15" x14ac:dyDescent="0.2">
      <c r="H102" s="26"/>
    </row>
    <row r="103" spans="8:8" ht="15" x14ac:dyDescent="0.2">
      <c r="H103" s="26"/>
    </row>
    <row r="104" spans="8:8" ht="15" x14ac:dyDescent="0.2">
      <c r="H104" s="26"/>
    </row>
    <row r="105" spans="8:8" ht="15" x14ac:dyDescent="0.2">
      <c r="H105" s="26"/>
    </row>
    <row r="106" spans="8:8" ht="15" x14ac:dyDescent="0.2">
      <c r="H106" s="26"/>
    </row>
    <row r="107" spans="8:8" ht="15" x14ac:dyDescent="0.2">
      <c r="H107" s="26"/>
    </row>
    <row r="108" spans="8:8" ht="15" x14ac:dyDescent="0.2">
      <c r="H108" s="26"/>
    </row>
    <row r="109" spans="8:8" ht="15" x14ac:dyDescent="0.2">
      <c r="H109" s="26"/>
    </row>
    <row r="110" spans="8:8" ht="15" x14ac:dyDescent="0.2">
      <c r="H110" s="26"/>
    </row>
    <row r="111" spans="8:8" ht="15" x14ac:dyDescent="0.2">
      <c r="H111" s="26"/>
    </row>
    <row r="112" spans="8:8" ht="15" x14ac:dyDescent="0.2">
      <c r="H112" s="26"/>
    </row>
    <row r="113" spans="8:8" ht="15" x14ac:dyDescent="0.2">
      <c r="H113" s="26"/>
    </row>
    <row r="114" spans="8:8" ht="15" x14ac:dyDescent="0.2">
      <c r="H114" s="26"/>
    </row>
    <row r="115" spans="8:8" ht="15" x14ac:dyDescent="0.2">
      <c r="H115" s="26"/>
    </row>
    <row r="116" spans="8:8" ht="15" x14ac:dyDescent="0.2">
      <c r="H116" s="26"/>
    </row>
    <row r="117" spans="8:8" ht="15" x14ac:dyDescent="0.2">
      <c r="H117" s="26"/>
    </row>
    <row r="118" spans="8:8" ht="15" x14ac:dyDescent="0.2">
      <c r="H118" s="26"/>
    </row>
    <row r="119" spans="8:8" ht="15" x14ac:dyDescent="0.2">
      <c r="H119" s="26"/>
    </row>
    <row r="120" spans="8:8" ht="15" x14ac:dyDescent="0.2">
      <c r="H120" s="26"/>
    </row>
    <row r="121" spans="8:8" ht="15" x14ac:dyDescent="0.2">
      <c r="H121" s="26"/>
    </row>
    <row r="122" spans="8:8" ht="15" x14ac:dyDescent="0.2">
      <c r="H122" s="26"/>
    </row>
    <row r="123" spans="8:8" ht="15" x14ac:dyDescent="0.2">
      <c r="H123" s="26"/>
    </row>
    <row r="124" spans="8:8" ht="15" x14ac:dyDescent="0.2">
      <c r="H124" s="26"/>
    </row>
    <row r="125" spans="8:8" ht="15" x14ac:dyDescent="0.2">
      <c r="H125" s="26"/>
    </row>
    <row r="126" spans="8:8" ht="15" x14ac:dyDescent="0.2">
      <c r="H126" s="26"/>
    </row>
    <row r="127" spans="8:8" ht="15" x14ac:dyDescent="0.2">
      <c r="H127" s="26"/>
    </row>
    <row r="128" spans="8:8" ht="15" x14ac:dyDescent="0.2">
      <c r="H128" s="26"/>
    </row>
    <row r="129" spans="8:8" ht="15" x14ac:dyDescent="0.2">
      <c r="H129" s="26"/>
    </row>
    <row r="130" spans="8:8" ht="15" x14ac:dyDescent="0.2">
      <c r="H130" s="26"/>
    </row>
    <row r="131" spans="8:8" ht="15" x14ac:dyDescent="0.2">
      <c r="H131" s="26"/>
    </row>
    <row r="132" spans="8:8" ht="15" x14ac:dyDescent="0.2">
      <c r="H132" s="26"/>
    </row>
    <row r="133" spans="8:8" ht="15" x14ac:dyDescent="0.2">
      <c r="H133" s="26"/>
    </row>
    <row r="134" spans="8:8" ht="15" x14ac:dyDescent="0.2">
      <c r="H134" s="26"/>
    </row>
    <row r="135" spans="8:8" ht="15" x14ac:dyDescent="0.2">
      <c r="H135" s="26"/>
    </row>
    <row r="136" spans="8:8" ht="15" x14ac:dyDescent="0.2">
      <c r="H136" s="26"/>
    </row>
    <row r="137" spans="8:8" ht="15" x14ac:dyDescent="0.2">
      <c r="H137" s="26"/>
    </row>
    <row r="138" spans="8:8" ht="15" x14ac:dyDescent="0.2">
      <c r="H138" s="26"/>
    </row>
    <row r="139" spans="8:8" ht="15" x14ac:dyDescent="0.2">
      <c r="H139" s="26"/>
    </row>
    <row r="140" spans="8:8" ht="15" x14ac:dyDescent="0.2">
      <c r="H140" s="26"/>
    </row>
    <row r="141" spans="8:8" ht="15" x14ac:dyDescent="0.2">
      <c r="H141" s="26"/>
    </row>
    <row r="142" spans="8:8" ht="15" x14ac:dyDescent="0.2">
      <c r="H142" s="26"/>
    </row>
    <row r="143" spans="8:8" ht="15" x14ac:dyDescent="0.2">
      <c r="H143" s="26"/>
    </row>
    <row r="144" spans="8:8" ht="15" x14ac:dyDescent="0.2">
      <c r="H144" s="26"/>
    </row>
    <row r="145" spans="8:8" ht="15" x14ac:dyDescent="0.2">
      <c r="H145" s="26"/>
    </row>
    <row r="146" spans="8:8" ht="15" x14ac:dyDescent="0.2">
      <c r="H146" s="26"/>
    </row>
    <row r="147" spans="8:8" ht="15" x14ac:dyDescent="0.2">
      <c r="H147" s="26"/>
    </row>
    <row r="148" spans="8:8" ht="15" x14ac:dyDescent="0.2">
      <c r="H148" s="26"/>
    </row>
    <row r="149" spans="8:8" ht="15" x14ac:dyDescent="0.2">
      <c r="H149" s="26"/>
    </row>
    <row r="150" spans="8:8" ht="15" x14ac:dyDescent="0.2">
      <c r="H150" s="26"/>
    </row>
    <row r="151" spans="8:8" ht="15" x14ac:dyDescent="0.2">
      <c r="H151" s="26"/>
    </row>
    <row r="152" spans="8:8" ht="15" x14ac:dyDescent="0.2">
      <c r="H152" s="26"/>
    </row>
    <row r="153" spans="8:8" ht="15" x14ac:dyDescent="0.2">
      <c r="H153" s="26"/>
    </row>
    <row r="154" spans="8:8" ht="15" x14ac:dyDescent="0.2">
      <c r="H154" s="26"/>
    </row>
    <row r="155" spans="8:8" ht="15" x14ac:dyDescent="0.2">
      <c r="H155" s="26"/>
    </row>
    <row r="156" spans="8:8" ht="15" x14ac:dyDescent="0.2">
      <c r="H156" s="26"/>
    </row>
    <row r="157" spans="8:8" ht="15" x14ac:dyDescent="0.2">
      <c r="H157" s="26"/>
    </row>
    <row r="158" spans="8:8" ht="15" x14ac:dyDescent="0.2">
      <c r="H158" s="26"/>
    </row>
    <row r="159" spans="8:8" ht="15" x14ac:dyDescent="0.2">
      <c r="H159" s="26"/>
    </row>
    <row r="160" spans="8:8" ht="15" x14ac:dyDescent="0.2">
      <c r="H160" s="26"/>
    </row>
    <row r="161" spans="8:8" ht="15" x14ac:dyDescent="0.2">
      <c r="H161" s="26"/>
    </row>
    <row r="162" spans="8:8" ht="15" x14ac:dyDescent="0.2">
      <c r="H162" s="26"/>
    </row>
    <row r="163" spans="8:8" ht="15" x14ac:dyDescent="0.2">
      <c r="H163" s="26"/>
    </row>
    <row r="164" spans="8:8" ht="15" x14ac:dyDescent="0.2">
      <c r="H164" s="26"/>
    </row>
    <row r="165" spans="8:8" ht="15" x14ac:dyDescent="0.2">
      <c r="H165" s="26"/>
    </row>
    <row r="166" spans="8:8" ht="15" x14ac:dyDescent="0.2">
      <c r="H166" s="26"/>
    </row>
    <row r="167" spans="8:8" ht="15" x14ac:dyDescent="0.2">
      <c r="H167" s="26"/>
    </row>
    <row r="168" spans="8:8" ht="15" x14ac:dyDescent="0.2">
      <c r="H168" s="26"/>
    </row>
    <row r="169" spans="8:8" ht="15" x14ac:dyDescent="0.2">
      <c r="H169" s="26"/>
    </row>
    <row r="170" spans="8:8" ht="15" x14ac:dyDescent="0.2">
      <c r="H170" s="26"/>
    </row>
    <row r="171" spans="8:8" ht="15" x14ac:dyDescent="0.2">
      <c r="H171" s="26"/>
    </row>
    <row r="172" spans="8:8" ht="15" x14ac:dyDescent="0.2">
      <c r="H172" s="26"/>
    </row>
    <row r="173" spans="8:8" ht="15" x14ac:dyDescent="0.2">
      <c r="H173" s="26"/>
    </row>
    <row r="174" spans="8:8" ht="15" x14ac:dyDescent="0.2">
      <c r="H174" s="26"/>
    </row>
    <row r="175" spans="8:8" ht="15" x14ac:dyDescent="0.2">
      <c r="H175" s="26"/>
    </row>
    <row r="176" spans="8:8" ht="15" x14ac:dyDescent="0.2">
      <c r="H176" s="26"/>
    </row>
    <row r="177" spans="8:8" ht="15" x14ac:dyDescent="0.2">
      <c r="H177" s="26"/>
    </row>
    <row r="178" spans="8:8" ht="15" x14ac:dyDescent="0.2">
      <c r="H178" s="26"/>
    </row>
    <row r="179" spans="8:8" ht="15" x14ac:dyDescent="0.2">
      <c r="H179" s="26"/>
    </row>
    <row r="180" spans="8:8" ht="15" x14ac:dyDescent="0.2">
      <c r="H180" s="26"/>
    </row>
    <row r="181" spans="8:8" ht="15" x14ac:dyDescent="0.2">
      <c r="H181" s="26"/>
    </row>
    <row r="182" spans="8:8" ht="15" x14ac:dyDescent="0.2">
      <c r="H182" s="26"/>
    </row>
    <row r="183" spans="8:8" ht="15" x14ac:dyDescent="0.2">
      <c r="H183" s="26"/>
    </row>
    <row r="184" spans="8:8" ht="15" x14ac:dyDescent="0.2">
      <c r="H184" s="26"/>
    </row>
    <row r="185" spans="8:8" ht="15" x14ac:dyDescent="0.2">
      <c r="H185" s="26"/>
    </row>
    <row r="186" spans="8:8" ht="15" x14ac:dyDescent="0.2">
      <c r="H186" s="26"/>
    </row>
    <row r="187" spans="8:8" ht="15" x14ac:dyDescent="0.2">
      <c r="H187" s="26"/>
    </row>
    <row r="188" spans="8:8" ht="15" x14ac:dyDescent="0.2">
      <c r="H188" s="26"/>
    </row>
    <row r="189" spans="8:8" ht="15" x14ac:dyDescent="0.2">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5"/>
  <sheetViews>
    <sheetView tabSelected="1" topLeftCell="A5" workbookViewId="0">
      <selection activeCell="D15" sqref="D15"/>
    </sheetView>
  </sheetViews>
  <sheetFormatPr baseColWidth="10" defaultColWidth="8.83203125" defaultRowHeight="12" x14ac:dyDescent="0.15"/>
  <cols>
    <col min="1" max="1" width="2" style="27" customWidth="1"/>
    <col min="2" max="2" width="19" style="27" customWidth="1"/>
    <col min="3" max="3" width="8.83203125" style="27" bestFit="1" customWidth="1"/>
    <col min="4" max="16384" width="8.83203125" style="27"/>
  </cols>
  <sheetData>
    <row r="1" spans="2:6" ht="16" x14ac:dyDescent="0.15">
      <c r="B1" s="21" t="s">
        <v>527</v>
      </c>
    </row>
    <row r="2" spans="2:6" x14ac:dyDescent="0.15">
      <c r="B2" s="22" t="s">
        <v>541</v>
      </c>
    </row>
    <row r="4" spans="2:6" x14ac:dyDescent="0.15">
      <c r="B4" s="28" t="s">
        <v>550</v>
      </c>
    </row>
    <row r="5" spans="2:6" x14ac:dyDescent="0.15">
      <c r="B5" s="34"/>
    </row>
    <row r="6" spans="2:6" x14ac:dyDescent="0.15">
      <c r="B6" s="28"/>
      <c r="C6" s="35"/>
    </row>
    <row r="9" spans="2:6" x14ac:dyDescent="0.15">
      <c r="B9" s="27" t="s">
        <v>575</v>
      </c>
      <c r="C9" s="27">
        <v>24057280.820478722</v>
      </c>
      <c r="F9" s="27" t="s">
        <v>577</v>
      </c>
    </row>
    <row r="10" spans="2:6" x14ac:dyDescent="0.15">
      <c r="B10" s="27" t="s">
        <v>576</v>
      </c>
      <c r="C10" s="27">
        <v>0.95108737743161964</v>
      </c>
      <c r="F10" s="27" t="s">
        <v>578</v>
      </c>
    </row>
    <row r="11" spans="2:6" x14ac:dyDescent="0.15">
      <c r="F11" s="27" t="s">
        <v>579</v>
      </c>
    </row>
    <row r="25" spans="2:2" x14ac:dyDescent="0.15">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Collazos</cp:lastModifiedBy>
  <dcterms:created xsi:type="dcterms:W3CDTF">2017-06-08T15:05:34Z</dcterms:created>
  <dcterms:modified xsi:type="dcterms:W3CDTF">2024-01-29T21:07:01Z</dcterms:modified>
</cp:coreProperties>
</file>