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07"/>
  <workbookPr/>
  <mc:AlternateContent xmlns:mc="http://schemas.openxmlformats.org/markup-compatibility/2006">
    <mc:Choice Requires="x15">
      <x15ac:absPath xmlns:x15ac="http://schemas.microsoft.com/office/spreadsheetml/2010/11/ac" url="C:\Users\ATHLON\Downloads\"/>
    </mc:Choice>
  </mc:AlternateContent>
  <xr:revisionPtr revIDLastSave="0" documentId="8_{ABB00B2C-7657-4AEE-8A7B-18A56A1FFABD}" xr6:coauthVersionLast="47" xr6:coauthVersionMax="47" xr10:uidLastSave="{00000000-0000-0000-0000-000000000000}"/>
  <bookViews>
    <workbookView xWindow="-120" yWindow="-120" windowWidth="20730" windowHeight="11160" tabRatio="782" activeTab="1" xr2:uid="{00000000-000D-0000-FFFF-FFFF00000000}"/>
  </bookViews>
  <sheets>
    <sheet name="L(1)" sheetId="22" r:id="rId1"/>
    <sheet name="Hoja1" sheetId="27" r:id="rId2"/>
    <sheet name="L(1)_elástica" sheetId="24" state="hidden" r:id="rId3"/>
    <sheet name="L(2)" sheetId="25" r:id="rId4"/>
    <sheet name="L(2)_elástica" sheetId="26" state="hidden" r:id="rId5"/>
    <sheet name="Resumen" sheetId="4" r:id="rId6"/>
  </sheets>
  <definedNames>
    <definedName name="_xlnm.Print_Area" localSheetId="0">'L(1)'!$A$1:$V$76</definedName>
    <definedName name="_xlnm.Print_Area" localSheetId="2">'L(1)_elástica'!$A$1:$O$76</definedName>
    <definedName name="_xlnm.Print_Area" localSheetId="3">'L(2)'!$A$1:$Q$76</definedName>
    <definedName name="_xlnm.Print_Area" localSheetId="4">'L(2)_elástica'!$A$1:$O$76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2" l="1"/>
  <c r="K10" i="22"/>
  <c r="J10" i="22"/>
  <c r="J14" i="25"/>
  <c r="J13" i="25"/>
  <c r="J12" i="25"/>
  <c r="J11" i="25"/>
  <c r="K11" i="25"/>
  <c r="I14" i="25"/>
  <c r="I13" i="25"/>
  <c r="I12" i="25"/>
  <c r="I11" i="25"/>
  <c r="C6" i="4"/>
  <c r="Q6" i="4" s="1"/>
  <c r="P9" i="4"/>
  <c r="O8" i="4"/>
  <c r="O9" i="4"/>
  <c r="L9" i="4"/>
  <c r="C7" i="4"/>
  <c r="Q7" i="4" s="1"/>
  <c r="F6" i="4"/>
  <c r="F7" i="4"/>
  <c r="C8" i="4"/>
  <c r="Q8" i="4" s="1"/>
  <c r="F8" i="4"/>
  <c r="C9" i="4"/>
  <c r="Q9" i="4" s="1"/>
  <c r="F9" i="4"/>
  <c r="B7" i="4"/>
  <c r="L8" i="4" s="1"/>
  <c r="P8" i="4" s="1"/>
  <c r="B8" i="4"/>
  <c r="B9" i="4"/>
  <c r="B6" i="4"/>
  <c r="A6" i="4"/>
  <c r="AA220" i="26"/>
  <c r="Z220" i="26"/>
  <c r="Y220" i="26"/>
  <c r="AA219" i="26"/>
  <c r="Z219" i="26"/>
  <c r="Y219" i="26"/>
  <c r="AA218" i="26"/>
  <c r="Z218" i="26"/>
  <c r="Y218" i="26"/>
  <c r="AA217" i="26"/>
  <c r="Z217" i="26"/>
  <c r="Y217" i="26"/>
  <c r="AA216" i="26"/>
  <c r="Z216" i="26"/>
  <c r="Y216" i="26"/>
  <c r="AA215" i="26"/>
  <c r="Z215" i="26"/>
  <c r="Y215" i="26"/>
  <c r="AA214" i="26"/>
  <c r="Z214" i="26"/>
  <c r="Y214" i="26"/>
  <c r="AA213" i="26"/>
  <c r="Z213" i="26"/>
  <c r="Y213" i="26"/>
  <c r="AA212" i="26"/>
  <c r="Z212" i="26"/>
  <c r="Y212" i="26"/>
  <c r="AA211" i="26"/>
  <c r="Z211" i="26"/>
  <c r="Y211" i="26"/>
  <c r="AA210" i="26"/>
  <c r="Z210" i="26"/>
  <c r="Y210" i="26"/>
  <c r="AA209" i="26"/>
  <c r="Z209" i="26"/>
  <c r="Y209" i="26"/>
  <c r="AA208" i="26"/>
  <c r="Z208" i="26"/>
  <c r="Y208" i="26"/>
  <c r="AA207" i="26"/>
  <c r="Z207" i="26"/>
  <c r="Y207" i="26"/>
  <c r="AA206" i="26"/>
  <c r="Z206" i="26"/>
  <c r="Y206" i="26"/>
  <c r="AA205" i="26"/>
  <c r="Z205" i="26"/>
  <c r="Y205" i="26"/>
  <c r="AA204" i="26"/>
  <c r="Z204" i="26"/>
  <c r="Y204" i="26"/>
  <c r="AA203" i="26"/>
  <c r="Z203" i="26"/>
  <c r="Y203" i="26"/>
  <c r="AA202" i="26"/>
  <c r="Z202" i="26"/>
  <c r="Y202" i="26"/>
  <c r="AA201" i="26"/>
  <c r="Z201" i="26"/>
  <c r="Y201" i="26"/>
  <c r="AA200" i="26"/>
  <c r="Z200" i="26"/>
  <c r="Y200" i="26"/>
  <c r="AA199" i="26"/>
  <c r="Z199" i="26"/>
  <c r="Y199" i="26"/>
  <c r="AA198" i="26"/>
  <c r="Z198" i="26"/>
  <c r="Y198" i="26"/>
  <c r="AA197" i="26"/>
  <c r="Z197" i="26"/>
  <c r="Y197" i="26"/>
  <c r="AA196" i="26"/>
  <c r="Z196" i="26"/>
  <c r="Y196" i="26"/>
  <c r="AA195" i="26"/>
  <c r="Z195" i="26"/>
  <c r="Y195" i="26"/>
  <c r="AA194" i="26"/>
  <c r="Z194" i="26"/>
  <c r="Y194" i="26"/>
  <c r="AA193" i="26"/>
  <c r="Z193" i="26"/>
  <c r="Y193" i="26"/>
  <c r="AA192" i="26"/>
  <c r="Z192" i="26"/>
  <c r="Y192" i="26"/>
  <c r="AA191" i="26"/>
  <c r="Z191" i="26"/>
  <c r="Y191" i="26"/>
  <c r="AA190" i="26"/>
  <c r="Z190" i="26"/>
  <c r="Y190" i="26"/>
  <c r="AA189" i="26"/>
  <c r="Z189" i="26"/>
  <c r="Y189" i="26"/>
  <c r="AA188" i="26"/>
  <c r="Z188" i="26"/>
  <c r="Y188" i="26"/>
  <c r="AA187" i="26"/>
  <c r="Z187" i="26"/>
  <c r="Y187" i="26"/>
  <c r="AA186" i="26"/>
  <c r="Z186" i="26"/>
  <c r="Y186" i="26"/>
  <c r="AA185" i="26"/>
  <c r="Z185" i="26"/>
  <c r="Y185" i="26"/>
  <c r="AA184" i="26"/>
  <c r="Z184" i="26"/>
  <c r="Y184" i="26"/>
  <c r="AA183" i="26"/>
  <c r="Z183" i="26"/>
  <c r="Y183" i="26"/>
  <c r="AA182" i="26"/>
  <c r="Z182" i="26"/>
  <c r="Y182" i="26"/>
  <c r="AA181" i="26"/>
  <c r="Z181" i="26"/>
  <c r="Y181" i="26"/>
  <c r="AA180" i="26"/>
  <c r="Z180" i="26"/>
  <c r="Y180" i="26"/>
  <c r="AA179" i="26"/>
  <c r="Z179" i="26"/>
  <c r="Y179" i="26"/>
  <c r="AA178" i="26"/>
  <c r="Z178" i="26"/>
  <c r="Y178" i="26"/>
  <c r="AA177" i="26"/>
  <c r="Z177" i="26"/>
  <c r="Y177" i="26"/>
  <c r="AA176" i="26"/>
  <c r="Z176" i="26"/>
  <c r="Y176" i="26"/>
  <c r="AA175" i="26"/>
  <c r="Z175" i="26"/>
  <c r="Y175" i="26"/>
  <c r="AA174" i="26"/>
  <c r="Z174" i="26"/>
  <c r="Y174" i="26"/>
  <c r="AA173" i="26"/>
  <c r="Z173" i="26"/>
  <c r="Y173" i="26"/>
  <c r="AA172" i="26"/>
  <c r="Z172" i="26"/>
  <c r="Y172" i="26"/>
  <c r="AA171" i="26"/>
  <c r="Z171" i="26"/>
  <c r="Y171" i="26"/>
  <c r="AA170" i="26"/>
  <c r="Z170" i="26"/>
  <c r="Y170" i="26"/>
  <c r="AA169" i="26"/>
  <c r="Z169" i="26"/>
  <c r="Y169" i="26"/>
  <c r="AA168" i="26"/>
  <c r="Z168" i="26"/>
  <c r="Y168" i="26"/>
  <c r="AA167" i="26"/>
  <c r="Z167" i="26"/>
  <c r="Y167" i="26"/>
  <c r="AA166" i="26"/>
  <c r="Z166" i="26"/>
  <c r="Y166" i="26"/>
  <c r="AA165" i="26"/>
  <c r="Z165" i="26"/>
  <c r="Y165" i="26"/>
  <c r="AA164" i="26"/>
  <c r="Z164" i="26"/>
  <c r="Y164" i="26"/>
  <c r="AA163" i="26"/>
  <c r="Z163" i="26"/>
  <c r="Y163" i="26"/>
  <c r="AA162" i="26"/>
  <c r="Z162" i="26"/>
  <c r="Y162" i="26"/>
  <c r="AA161" i="26"/>
  <c r="Z161" i="26"/>
  <c r="Y161" i="26"/>
  <c r="AA160" i="26"/>
  <c r="Z160" i="26"/>
  <c r="Y160" i="26"/>
  <c r="AA159" i="26"/>
  <c r="Z159" i="26"/>
  <c r="Y159" i="26"/>
  <c r="AA158" i="26"/>
  <c r="Z158" i="26"/>
  <c r="Y158" i="26"/>
  <c r="AA157" i="26"/>
  <c r="Z157" i="26"/>
  <c r="Y157" i="26"/>
  <c r="AA156" i="26"/>
  <c r="Z156" i="26"/>
  <c r="Y156" i="26"/>
  <c r="AA155" i="26"/>
  <c r="Z155" i="26"/>
  <c r="Y155" i="26"/>
  <c r="AA154" i="26"/>
  <c r="Z154" i="26"/>
  <c r="Y154" i="26"/>
  <c r="AA153" i="26"/>
  <c r="Z153" i="26"/>
  <c r="Y153" i="26"/>
  <c r="AA152" i="26"/>
  <c r="Z152" i="26"/>
  <c r="Y152" i="26"/>
  <c r="AA151" i="26"/>
  <c r="Z151" i="26"/>
  <c r="Y151" i="26"/>
  <c r="AA150" i="26"/>
  <c r="Z150" i="26"/>
  <c r="Y150" i="26"/>
  <c r="AA149" i="26"/>
  <c r="Z149" i="26"/>
  <c r="Y149" i="26"/>
  <c r="AA148" i="26"/>
  <c r="Z148" i="26"/>
  <c r="Y148" i="26"/>
  <c r="AA147" i="26"/>
  <c r="Z147" i="26"/>
  <c r="Y147" i="26"/>
  <c r="AA146" i="26"/>
  <c r="Z146" i="26"/>
  <c r="Y146" i="26"/>
  <c r="AA145" i="26"/>
  <c r="Z145" i="26"/>
  <c r="Y145" i="26"/>
  <c r="AA144" i="26"/>
  <c r="Z144" i="26"/>
  <c r="Y144" i="26"/>
  <c r="AA143" i="26"/>
  <c r="Z143" i="26"/>
  <c r="Y143" i="26"/>
  <c r="AA142" i="26"/>
  <c r="Z142" i="26"/>
  <c r="Y142" i="26"/>
  <c r="AA141" i="26"/>
  <c r="Z141" i="26"/>
  <c r="Y141" i="26"/>
  <c r="AA140" i="26"/>
  <c r="Z140" i="26"/>
  <c r="Y140" i="26"/>
  <c r="AA139" i="26"/>
  <c r="Z139" i="26"/>
  <c r="Y139" i="26"/>
  <c r="AA138" i="26"/>
  <c r="Z138" i="26"/>
  <c r="Y138" i="26"/>
  <c r="AA137" i="26"/>
  <c r="Z137" i="26"/>
  <c r="Y137" i="26"/>
  <c r="AA136" i="26"/>
  <c r="Z136" i="26"/>
  <c r="Y136" i="26"/>
  <c r="AA135" i="26"/>
  <c r="Z135" i="26"/>
  <c r="Y135" i="26"/>
  <c r="AA134" i="26"/>
  <c r="Z134" i="26"/>
  <c r="Y134" i="26"/>
  <c r="AA133" i="26"/>
  <c r="Z133" i="26"/>
  <c r="Y133" i="26"/>
  <c r="AA132" i="26"/>
  <c r="Z132" i="26"/>
  <c r="Y132" i="26"/>
  <c r="AA131" i="26"/>
  <c r="Z131" i="26"/>
  <c r="Y131" i="26"/>
  <c r="AA130" i="26"/>
  <c r="Z130" i="26"/>
  <c r="Y130" i="26"/>
  <c r="AA129" i="26"/>
  <c r="Z129" i="26"/>
  <c r="Y129" i="26"/>
  <c r="AA128" i="26"/>
  <c r="Z128" i="26"/>
  <c r="Y128" i="26"/>
  <c r="AA127" i="26"/>
  <c r="Z127" i="26"/>
  <c r="Y127" i="26"/>
  <c r="AA126" i="26"/>
  <c r="Z126" i="26"/>
  <c r="Y126" i="26"/>
  <c r="AA125" i="26"/>
  <c r="Z125" i="26"/>
  <c r="Y125" i="26"/>
  <c r="AA124" i="26"/>
  <c r="Z124" i="26"/>
  <c r="Y124" i="26"/>
  <c r="AA123" i="26"/>
  <c r="Z123" i="26"/>
  <c r="Y123" i="26"/>
  <c r="AA122" i="26"/>
  <c r="Z122" i="26"/>
  <c r="Y122" i="26"/>
  <c r="AA121" i="26"/>
  <c r="Z121" i="26"/>
  <c r="Y121" i="26"/>
  <c r="AA120" i="26"/>
  <c r="Z120" i="26"/>
  <c r="Y120" i="26"/>
  <c r="AA119" i="26"/>
  <c r="Z119" i="26"/>
  <c r="Y119" i="26"/>
  <c r="AA118" i="26"/>
  <c r="Z118" i="26"/>
  <c r="Y118" i="26"/>
  <c r="AA117" i="26"/>
  <c r="Z117" i="26"/>
  <c r="Y117" i="26"/>
  <c r="AA116" i="26"/>
  <c r="Z116" i="26"/>
  <c r="Y116" i="26"/>
  <c r="AA115" i="26"/>
  <c r="Z115" i="26"/>
  <c r="Y115" i="26"/>
  <c r="AA114" i="26"/>
  <c r="Z114" i="26"/>
  <c r="Y114" i="26"/>
  <c r="AA113" i="26"/>
  <c r="Z113" i="26"/>
  <c r="Y113" i="26"/>
  <c r="AA112" i="26"/>
  <c r="Z112" i="26"/>
  <c r="Y112" i="26"/>
  <c r="AA111" i="26"/>
  <c r="Z111" i="26"/>
  <c r="Y111" i="26"/>
  <c r="AA110" i="26"/>
  <c r="Z110" i="26"/>
  <c r="Y110" i="26"/>
  <c r="AA109" i="26"/>
  <c r="Z109" i="26"/>
  <c r="Y109" i="26"/>
  <c r="AA108" i="26"/>
  <c r="Z108" i="26"/>
  <c r="Y108" i="26"/>
  <c r="AA107" i="26"/>
  <c r="Z107" i="26"/>
  <c r="Y107" i="26"/>
  <c r="AA106" i="26"/>
  <c r="Z106" i="26"/>
  <c r="Y106" i="26"/>
  <c r="AA105" i="26"/>
  <c r="Z105" i="26"/>
  <c r="Y105" i="26"/>
  <c r="AA104" i="26"/>
  <c r="Z104" i="26"/>
  <c r="Y104" i="26"/>
  <c r="AA103" i="26"/>
  <c r="Z103" i="26"/>
  <c r="Y103" i="26"/>
  <c r="AA102" i="26"/>
  <c r="Z102" i="26"/>
  <c r="Y102" i="26"/>
  <c r="AA101" i="26"/>
  <c r="Z101" i="26"/>
  <c r="Y101" i="26"/>
  <c r="AA100" i="26"/>
  <c r="Z100" i="26"/>
  <c r="Y100" i="26"/>
  <c r="AA99" i="26"/>
  <c r="Z99" i="26"/>
  <c r="Y99" i="26"/>
  <c r="AA98" i="26"/>
  <c r="Z98" i="26"/>
  <c r="Y98" i="26"/>
  <c r="AA97" i="26"/>
  <c r="Z97" i="26"/>
  <c r="Y97" i="26"/>
  <c r="AA96" i="26"/>
  <c r="Z96" i="26"/>
  <c r="Y96" i="26"/>
  <c r="AA95" i="26"/>
  <c r="Z95" i="26"/>
  <c r="Y95" i="26"/>
  <c r="AA94" i="26"/>
  <c r="Z94" i="26"/>
  <c r="Y94" i="26"/>
  <c r="AA93" i="26"/>
  <c r="Z93" i="26"/>
  <c r="Y93" i="26"/>
  <c r="AA92" i="26"/>
  <c r="Z92" i="26"/>
  <c r="Y92" i="26"/>
  <c r="AA91" i="26"/>
  <c r="Z91" i="26"/>
  <c r="Y91" i="26"/>
  <c r="AA90" i="26"/>
  <c r="Z90" i="26"/>
  <c r="Y90" i="26"/>
  <c r="AA89" i="26"/>
  <c r="Z89" i="26"/>
  <c r="Y89" i="26"/>
  <c r="AA88" i="26"/>
  <c r="Z88" i="26"/>
  <c r="Y88" i="26"/>
  <c r="AA87" i="26"/>
  <c r="Z87" i="26"/>
  <c r="Y87" i="26"/>
  <c r="AA86" i="26"/>
  <c r="Z86" i="26"/>
  <c r="Y86" i="26"/>
  <c r="AA85" i="26"/>
  <c r="Z85" i="26"/>
  <c r="Y85" i="26"/>
  <c r="AA84" i="26"/>
  <c r="Z84" i="26"/>
  <c r="Y84" i="26"/>
  <c r="AA83" i="26"/>
  <c r="Z83" i="26"/>
  <c r="Y83" i="26"/>
  <c r="AA82" i="26"/>
  <c r="Z82" i="26"/>
  <c r="Y82" i="26"/>
  <c r="AA81" i="26"/>
  <c r="Z81" i="26"/>
  <c r="Y81" i="26"/>
  <c r="AA80" i="26"/>
  <c r="Z80" i="26"/>
  <c r="Y80" i="26"/>
  <c r="AA79" i="26"/>
  <c r="Z79" i="26"/>
  <c r="Y79" i="26"/>
  <c r="AA78" i="26"/>
  <c r="Z78" i="26"/>
  <c r="Y78" i="26"/>
  <c r="AA77" i="26"/>
  <c r="Z77" i="26"/>
  <c r="Y77" i="26"/>
  <c r="AA76" i="26"/>
  <c r="Z76" i="26"/>
  <c r="Y76" i="26"/>
  <c r="AA75" i="26"/>
  <c r="Z75" i="26"/>
  <c r="Y75" i="26"/>
  <c r="AA74" i="26"/>
  <c r="Z74" i="26"/>
  <c r="Y74" i="26"/>
  <c r="AA73" i="26"/>
  <c r="Z73" i="26"/>
  <c r="AC19" i="26" s="1"/>
  <c r="Y73" i="26"/>
  <c r="AA72" i="26"/>
  <c r="Z72" i="26"/>
  <c r="Y72" i="26"/>
  <c r="AA71" i="26"/>
  <c r="Z71" i="26"/>
  <c r="Y71" i="26"/>
  <c r="AA70" i="26"/>
  <c r="Z70" i="26"/>
  <c r="Y70" i="26"/>
  <c r="AA69" i="26"/>
  <c r="Z69" i="26"/>
  <c r="Y69" i="26"/>
  <c r="AA68" i="26"/>
  <c r="Z68" i="26"/>
  <c r="Y68" i="26"/>
  <c r="AA67" i="26"/>
  <c r="Z67" i="26"/>
  <c r="Y67" i="26"/>
  <c r="AA66" i="26"/>
  <c r="Z66" i="26"/>
  <c r="Y66" i="26"/>
  <c r="AA65" i="26"/>
  <c r="Z65" i="26"/>
  <c r="Y65" i="26"/>
  <c r="AA64" i="26"/>
  <c r="Z64" i="26"/>
  <c r="Y64" i="26"/>
  <c r="AA63" i="26"/>
  <c r="Z63" i="26"/>
  <c r="Y63" i="26"/>
  <c r="AA62" i="26"/>
  <c r="Z62" i="26"/>
  <c r="Y62" i="26"/>
  <c r="AA61" i="26"/>
  <c r="Z61" i="26"/>
  <c r="Y61" i="26"/>
  <c r="AA60" i="26"/>
  <c r="Z60" i="26"/>
  <c r="Y60" i="26"/>
  <c r="AA59" i="26"/>
  <c r="Z59" i="26"/>
  <c r="Y59" i="26"/>
  <c r="AA58" i="26"/>
  <c r="Z58" i="26"/>
  <c r="Y58" i="26"/>
  <c r="AA57" i="26"/>
  <c r="Z57" i="26"/>
  <c r="Y57" i="26"/>
  <c r="AA56" i="26"/>
  <c r="Z56" i="26"/>
  <c r="Y56" i="26"/>
  <c r="AA55" i="26"/>
  <c r="Z55" i="26"/>
  <c r="Y55" i="26"/>
  <c r="AA54" i="26"/>
  <c r="Z54" i="26"/>
  <c r="Y54" i="26"/>
  <c r="AA53" i="26"/>
  <c r="Z53" i="26"/>
  <c r="AC17" i="26" s="1"/>
  <c r="Y53" i="26"/>
  <c r="AA52" i="26"/>
  <c r="Z52" i="26"/>
  <c r="Y52" i="26"/>
  <c r="AA51" i="26"/>
  <c r="Z51" i="26"/>
  <c r="Y51" i="26"/>
  <c r="AA50" i="26"/>
  <c r="Z50" i="26"/>
  <c r="Y50" i="26"/>
  <c r="AA49" i="26"/>
  <c r="Z49" i="26"/>
  <c r="Y49" i="26"/>
  <c r="AA48" i="26"/>
  <c r="Z48" i="26"/>
  <c r="Y48" i="26"/>
  <c r="AA47" i="26"/>
  <c r="Z47" i="26"/>
  <c r="Y47" i="26"/>
  <c r="AA46" i="26"/>
  <c r="Z46" i="26"/>
  <c r="Y46" i="26"/>
  <c r="AA45" i="26"/>
  <c r="Z45" i="26"/>
  <c r="Y45" i="26"/>
  <c r="AA44" i="26"/>
  <c r="Z44" i="26"/>
  <c r="Y44" i="26"/>
  <c r="AA43" i="26"/>
  <c r="Z43" i="26"/>
  <c r="Y43" i="26"/>
  <c r="AA42" i="26"/>
  <c r="Z42" i="26"/>
  <c r="Y42" i="26"/>
  <c r="AA41" i="26"/>
  <c r="Z41" i="26"/>
  <c r="Y41" i="26"/>
  <c r="AA40" i="26"/>
  <c r="Z40" i="26"/>
  <c r="Y40" i="26"/>
  <c r="E40" i="26"/>
  <c r="C40" i="26"/>
  <c r="G40" i="26" s="1"/>
  <c r="AA39" i="26"/>
  <c r="Z39" i="26"/>
  <c r="Y39" i="26"/>
  <c r="C39" i="26"/>
  <c r="G39" i="26" s="1"/>
  <c r="J39" i="26" s="1"/>
  <c r="AA38" i="26"/>
  <c r="Z38" i="26"/>
  <c r="Y38" i="26"/>
  <c r="I38" i="26"/>
  <c r="G38" i="26"/>
  <c r="J38" i="26" s="1"/>
  <c r="E38" i="26"/>
  <c r="C38" i="26"/>
  <c r="AA37" i="26"/>
  <c r="Z37" i="26"/>
  <c r="Y37" i="26"/>
  <c r="I37" i="26"/>
  <c r="G37" i="26"/>
  <c r="J37" i="26" s="1"/>
  <c r="E37" i="26"/>
  <c r="C37" i="26"/>
  <c r="AA36" i="26"/>
  <c r="Z36" i="26"/>
  <c r="Y36" i="26"/>
  <c r="C36" i="26"/>
  <c r="G36" i="26" s="1"/>
  <c r="J36" i="26" s="1"/>
  <c r="AA35" i="26"/>
  <c r="Z35" i="26"/>
  <c r="Y35" i="26"/>
  <c r="E35" i="26"/>
  <c r="C35" i="26"/>
  <c r="G35" i="26" s="1"/>
  <c r="AA34" i="26"/>
  <c r="Z34" i="26"/>
  <c r="Y34" i="26"/>
  <c r="W34" i="26"/>
  <c r="V34" i="26"/>
  <c r="I40" i="26" s="1"/>
  <c r="U34" i="26"/>
  <c r="T34" i="26"/>
  <c r="S34" i="26"/>
  <c r="G34" i="26"/>
  <c r="E34" i="26"/>
  <c r="C34" i="26"/>
  <c r="AA33" i="26"/>
  <c r="Z33" i="26"/>
  <c r="Y33" i="26"/>
  <c r="W33" i="26"/>
  <c r="V33" i="26"/>
  <c r="I39" i="26" s="1"/>
  <c r="U33" i="26"/>
  <c r="T33" i="26"/>
  <c r="S33" i="26"/>
  <c r="I33" i="26"/>
  <c r="E33" i="26"/>
  <c r="C33" i="26"/>
  <c r="G33" i="26" s="1"/>
  <c r="J33" i="26" s="1"/>
  <c r="AA32" i="26"/>
  <c r="Z32" i="26"/>
  <c r="Y32" i="26"/>
  <c r="W32" i="26"/>
  <c r="V32" i="26"/>
  <c r="U32" i="26"/>
  <c r="T32" i="26"/>
  <c r="S32" i="26"/>
  <c r="I32" i="26"/>
  <c r="C32" i="26"/>
  <c r="AA31" i="26"/>
  <c r="Z31" i="26"/>
  <c r="Y31" i="26"/>
  <c r="W31" i="26"/>
  <c r="V31" i="26"/>
  <c r="U31" i="26"/>
  <c r="T31" i="26"/>
  <c r="S31" i="26"/>
  <c r="C31" i="26"/>
  <c r="G31" i="26" s="1"/>
  <c r="AA30" i="26"/>
  <c r="Z30" i="26"/>
  <c r="Y30" i="26"/>
  <c r="W30" i="26"/>
  <c r="V30" i="26"/>
  <c r="I36" i="26" s="1"/>
  <c r="U30" i="26"/>
  <c r="T30" i="26"/>
  <c r="S30" i="26"/>
  <c r="E30" i="26"/>
  <c r="C30" i="26"/>
  <c r="G30" i="26" s="1"/>
  <c r="J30" i="26" s="1"/>
  <c r="AA29" i="26"/>
  <c r="Z29" i="26"/>
  <c r="Y29" i="26"/>
  <c r="W29" i="26"/>
  <c r="V29" i="26"/>
  <c r="I35" i="26" s="1"/>
  <c r="U29" i="26"/>
  <c r="T29" i="26"/>
  <c r="S29" i="26"/>
  <c r="G29" i="26"/>
  <c r="J29" i="26" s="1"/>
  <c r="E29" i="26"/>
  <c r="C29" i="26"/>
  <c r="AA28" i="26"/>
  <c r="Z28" i="26"/>
  <c r="Y28" i="26"/>
  <c r="W28" i="26"/>
  <c r="V28" i="26"/>
  <c r="I34" i="26" s="1"/>
  <c r="U28" i="26"/>
  <c r="T28" i="26"/>
  <c r="S28" i="26"/>
  <c r="G28" i="26"/>
  <c r="J28" i="26" s="1"/>
  <c r="C28" i="26"/>
  <c r="E28" i="26" s="1"/>
  <c r="AA27" i="26"/>
  <c r="Z27" i="26"/>
  <c r="Y27" i="26"/>
  <c r="W27" i="26"/>
  <c r="V27" i="26"/>
  <c r="U27" i="26"/>
  <c r="T27" i="26"/>
  <c r="S27" i="26"/>
  <c r="I27" i="26"/>
  <c r="G27" i="26"/>
  <c r="J27" i="26" s="1"/>
  <c r="E27" i="26"/>
  <c r="C27" i="26"/>
  <c r="AA26" i="26"/>
  <c r="Z26" i="26"/>
  <c r="Y26" i="26"/>
  <c r="W26" i="26"/>
  <c r="V26" i="26"/>
  <c r="U26" i="26"/>
  <c r="T26" i="26"/>
  <c r="S26" i="26"/>
  <c r="C26" i="26"/>
  <c r="G26" i="26" s="1"/>
  <c r="J26" i="26" s="1"/>
  <c r="AA25" i="26"/>
  <c r="Z25" i="26"/>
  <c r="Y25" i="26"/>
  <c r="W25" i="26"/>
  <c r="V25" i="26"/>
  <c r="I31" i="26" s="1"/>
  <c r="U25" i="26"/>
  <c r="T25" i="26"/>
  <c r="S25" i="26"/>
  <c r="C25" i="26"/>
  <c r="G25" i="26" s="1"/>
  <c r="J25" i="26" s="1"/>
  <c r="AA24" i="26"/>
  <c r="Z24" i="26"/>
  <c r="Y24" i="26"/>
  <c r="W24" i="26"/>
  <c r="V24" i="26"/>
  <c r="I30" i="26" s="1"/>
  <c r="U24" i="26"/>
  <c r="T24" i="26"/>
  <c r="S24" i="26"/>
  <c r="E24" i="26"/>
  <c r="C24" i="26"/>
  <c r="G24" i="26" s="1"/>
  <c r="J24" i="26" s="1"/>
  <c r="AA23" i="26"/>
  <c r="AD5" i="26" s="1"/>
  <c r="Z23" i="26"/>
  <c r="Y23" i="26"/>
  <c r="W23" i="26"/>
  <c r="V23" i="26"/>
  <c r="I29" i="26" s="1"/>
  <c r="U23" i="26"/>
  <c r="T23" i="26"/>
  <c r="S23" i="26"/>
  <c r="E23" i="26"/>
  <c r="C23" i="26"/>
  <c r="G23" i="26" s="1"/>
  <c r="J23" i="26" s="1"/>
  <c r="AD22" i="26"/>
  <c r="AC22" i="26"/>
  <c r="AA22" i="26"/>
  <c r="Z22" i="26"/>
  <c r="Y22" i="26"/>
  <c r="W22" i="26"/>
  <c r="V22" i="26"/>
  <c r="I28" i="26" s="1"/>
  <c r="U22" i="26"/>
  <c r="T22" i="26"/>
  <c r="S22" i="26"/>
  <c r="E22" i="26"/>
  <c r="C22" i="26"/>
  <c r="G22" i="26" s="1"/>
  <c r="J22" i="26" s="1"/>
  <c r="AH21" i="26"/>
  <c r="AH22" i="26" s="1"/>
  <c r="AD21" i="26"/>
  <c r="AA21" i="26"/>
  <c r="Z21" i="26"/>
  <c r="Y21" i="26"/>
  <c r="W21" i="26"/>
  <c r="V21" i="26"/>
  <c r="U21" i="26"/>
  <c r="T21" i="26"/>
  <c r="S21" i="26"/>
  <c r="C21" i="26"/>
  <c r="G21" i="26" s="1"/>
  <c r="J21" i="26" s="1"/>
  <c r="AD20" i="26"/>
  <c r="AC20" i="26"/>
  <c r="AA20" i="26"/>
  <c r="Z20" i="26"/>
  <c r="Y20" i="26"/>
  <c r="W20" i="26"/>
  <c r="V20" i="26"/>
  <c r="I26" i="26" s="1"/>
  <c r="U20" i="26"/>
  <c r="T20" i="26"/>
  <c r="S20" i="26"/>
  <c r="D20" i="26"/>
  <c r="H20" i="26" s="1"/>
  <c r="C20" i="26"/>
  <c r="G20" i="26" s="1"/>
  <c r="J20" i="26" s="1"/>
  <c r="AH19" i="26"/>
  <c r="AH20" i="26" s="1"/>
  <c r="AD19" i="26"/>
  <c r="AA19" i="26"/>
  <c r="Z19" i="26"/>
  <c r="Y19" i="26"/>
  <c r="W19" i="26"/>
  <c r="V19" i="26"/>
  <c r="I25" i="26" s="1"/>
  <c r="U19" i="26"/>
  <c r="T19" i="26"/>
  <c r="S19" i="26"/>
  <c r="C19" i="26"/>
  <c r="G19" i="26" s="1"/>
  <c r="AD18" i="26"/>
  <c r="AC18" i="26"/>
  <c r="AA18" i="26"/>
  <c r="Z18" i="26"/>
  <c r="Y18" i="26"/>
  <c r="W18" i="26"/>
  <c r="V18" i="26"/>
  <c r="I24" i="26" s="1"/>
  <c r="U18" i="26"/>
  <c r="T18" i="26"/>
  <c r="S18" i="26"/>
  <c r="C18" i="26"/>
  <c r="G18" i="26" s="1"/>
  <c r="J18" i="26" s="1"/>
  <c r="AD17" i="26"/>
  <c r="AA17" i="26"/>
  <c r="Z17" i="26"/>
  <c r="Y17" i="26"/>
  <c r="W17" i="26"/>
  <c r="V17" i="26"/>
  <c r="I23" i="26" s="1"/>
  <c r="U17" i="26"/>
  <c r="T17" i="26"/>
  <c r="S17" i="26"/>
  <c r="C17" i="26"/>
  <c r="G17" i="26" s="1"/>
  <c r="J17" i="26" s="1"/>
  <c r="AD16" i="26"/>
  <c r="AC16" i="26"/>
  <c r="AA16" i="26"/>
  <c r="Z16" i="26"/>
  <c r="Y16" i="26"/>
  <c r="W16" i="26"/>
  <c r="V16" i="26"/>
  <c r="I22" i="26" s="1"/>
  <c r="U16" i="26"/>
  <c r="T16" i="26"/>
  <c r="S16" i="26"/>
  <c r="C16" i="26"/>
  <c r="G16" i="26" s="1"/>
  <c r="J16" i="26" s="1"/>
  <c r="AG15" i="26"/>
  <c r="AD15" i="26"/>
  <c r="AC15" i="26"/>
  <c r="AA15" i="26"/>
  <c r="Z15" i="26"/>
  <c r="Y15" i="26"/>
  <c r="W15" i="26"/>
  <c r="V15" i="26"/>
  <c r="I21" i="26" s="1"/>
  <c r="U15" i="26"/>
  <c r="T15" i="26"/>
  <c r="S15" i="26"/>
  <c r="C15" i="26"/>
  <c r="G15" i="26" s="1"/>
  <c r="J15" i="26" s="1"/>
  <c r="AA14" i="26"/>
  <c r="AD14" i="26" s="1"/>
  <c r="Z14" i="26"/>
  <c r="Y14" i="26"/>
  <c r="W14" i="26"/>
  <c r="V14" i="26"/>
  <c r="I20" i="26" s="1"/>
  <c r="U14" i="26"/>
  <c r="T14" i="26"/>
  <c r="S14" i="26"/>
  <c r="I14" i="26"/>
  <c r="C14" i="26"/>
  <c r="G14" i="26" s="1"/>
  <c r="J14" i="26" s="1"/>
  <c r="AA13" i="26"/>
  <c r="AD13" i="26" s="1"/>
  <c r="Z13" i="26"/>
  <c r="AC13" i="26" s="1"/>
  <c r="Y13" i="26"/>
  <c r="W13" i="26"/>
  <c r="V13" i="26"/>
  <c r="I19" i="26" s="1"/>
  <c r="U13" i="26"/>
  <c r="T13" i="26"/>
  <c r="S13" i="26"/>
  <c r="I13" i="26"/>
  <c r="G13" i="26"/>
  <c r="J13" i="26" s="1"/>
  <c r="E13" i="26"/>
  <c r="D13" i="26"/>
  <c r="H13" i="26" s="1"/>
  <c r="C13" i="26"/>
  <c r="AA12" i="26"/>
  <c r="AD12" i="26" s="1"/>
  <c r="Z12" i="26"/>
  <c r="AC12" i="26" s="1"/>
  <c r="Y12" i="26"/>
  <c r="W12" i="26"/>
  <c r="V12" i="26"/>
  <c r="I18" i="26" s="1"/>
  <c r="U12" i="26"/>
  <c r="T12" i="26"/>
  <c r="S12" i="26"/>
  <c r="G12" i="26"/>
  <c r="J12" i="26" s="1"/>
  <c r="E12" i="26"/>
  <c r="D12" i="26"/>
  <c r="H12" i="26" s="1"/>
  <c r="C12" i="26"/>
  <c r="AG11" i="26"/>
  <c r="AG22" i="26" s="1"/>
  <c r="AA11" i="26"/>
  <c r="AD11" i="26" s="1"/>
  <c r="Z11" i="26"/>
  <c r="AC11" i="26" s="1"/>
  <c r="Y11" i="26"/>
  <c r="W11" i="26"/>
  <c r="V11" i="26"/>
  <c r="I17" i="26" s="1"/>
  <c r="U11" i="26"/>
  <c r="T11" i="26"/>
  <c r="S11" i="26"/>
  <c r="G11" i="26"/>
  <c r="G45" i="26" s="1"/>
  <c r="AH4" i="26" s="1"/>
  <c r="AH5" i="26" s="1"/>
  <c r="E11" i="26"/>
  <c r="C11" i="26"/>
  <c r="AH10" i="26"/>
  <c r="AH11" i="26" s="1"/>
  <c r="AD10" i="26"/>
  <c r="AC10" i="26"/>
  <c r="AA10" i="26"/>
  <c r="Z10" i="26"/>
  <c r="Y10" i="26"/>
  <c r="W10" i="26"/>
  <c r="V10" i="26"/>
  <c r="I16" i="26" s="1"/>
  <c r="U10" i="26"/>
  <c r="T10" i="26"/>
  <c r="S10" i="26"/>
  <c r="C10" i="26"/>
  <c r="D45" i="26" s="1"/>
  <c r="AG9" i="26"/>
  <c r="AG10" i="26" s="1"/>
  <c r="AG21" i="26" s="1"/>
  <c r="AA9" i="26"/>
  <c r="AD9" i="26" s="1"/>
  <c r="Z9" i="26"/>
  <c r="Y9" i="26"/>
  <c r="W9" i="26"/>
  <c r="V9" i="26"/>
  <c r="I15" i="26" s="1"/>
  <c r="U9" i="26"/>
  <c r="T9" i="26"/>
  <c r="S9" i="26"/>
  <c r="AH8" i="26"/>
  <c r="AH9" i="26" s="1"/>
  <c r="AA8" i="26"/>
  <c r="AD8" i="26" s="1"/>
  <c r="Z8" i="26"/>
  <c r="AC8" i="26" s="1"/>
  <c r="Y8" i="26"/>
  <c r="W8" i="26"/>
  <c r="V8" i="26"/>
  <c r="I46" i="26" s="1"/>
  <c r="U8" i="26"/>
  <c r="T8" i="26"/>
  <c r="S8" i="26"/>
  <c r="AC7" i="26"/>
  <c r="AA7" i="26"/>
  <c r="AD7" i="26" s="1"/>
  <c r="Z7" i="26"/>
  <c r="Y7" i="26"/>
  <c r="W7" i="26"/>
  <c r="V7" i="26"/>
  <c r="U7" i="26"/>
  <c r="T7" i="26"/>
  <c r="S7" i="26"/>
  <c r="AA6" i="26"/>
  <c r="AD6" i="26" s="1"/>
  <c r="Z6" i="26"/>
  <c r="AC6" i="26" s="1"/>
  <c r="Y6" i="26"/>
  <c r="W6" i="26"/>
  <c r="V6" i="26"/>
  <c r="I12" i="26" s="1"/>
  <c r="U6" i="26"/>
  <c r="T6" i="26"/>
  <c r="S6" i="26"/>
  <c r="AA5" i="26"/>
  <c r="Z5" i="26"/>
  <c r="Y5" i="26"/>
  <c r="W5" i="26"/>
  <c r="V5" i="26"/>
  <c r="I45" i="26" s="1"/>
  <c r="U5" i="26"/>
  <c r="T5" i="26"/>
  <c r="S5" i="26"/>
  <c r="H5" i="26"/>
  <c r="H4" i="26"/>
  <c r="H3" i="26"/>
  <c r="H2" i="26"/>
  <c r="C40" i="25"/>
  <c r="E40" i="25" s="1"/>
  <c r="C39" i="25"/>
  <c r="E39" i="25" s="1"/>
  <c r="C38" i="25"/>
  <c r="E38" i="25" s="1"/>
  <c r="E37" i="25"/>
  <c r="C37" i="25"/>
  <c r="C36" i="25"/>
  <c r="E36" i="25" s="1"/>
  <c r="C35" i="25"/>
  <c r="E35" i="25" s="1"/>
  <c r="C34" i="25"/>
  <c r="E34" i="25" s="1"/>
  <c r="E33" i="25"/>
  <c r="C33" i="25"/>
  <c r="C32" i="25"/>
  <c r="E32" i="25" s="1"/>
  <c r="C31" i="25"/>
  <c r="E31" i="25" s="1"/>
  <c r="C30" i="25"/>
  <c r="E30" i="25" s="1"/>
  <c r="E29" i="25"/>
  <c r="C29" i="25"/>
  <c r="C28" i="25"/>
  <c r="E28" i="25" s="1"/>
  <c r="C27" i="25"/>
  <c r="E27" i="25" s="1"/>
  <c r="C26" i="25"/>
  <c r="E26" i="25" s="1"/>
  <c r="E25" i="25"/>
  <c r="D25" i="25"/>
  <c r="D25" i="26" s="1"/>
  <c r="H25" i="26" s="1"/>
  <c r="C25" i="25"/>
  <c r="C24" i="25"/>
  <c r="E24" i="25" s="1"/>
  <c r="C23" i="25"/>
  <c r="E23" i="25" s="1"/>
  <c r="AD22" i="25"/>
  <c r="D40" i="25" s="1"/>
  <c r="D40" i="26" s="1"/>
  <c r="H40" i="26" s="1"/>
  <c r="AC22" i="25"/>
  <c r="E22" i="25"/>
  <c r="C22" i="25"/>
  <c r="AD21" i="25"/>
  <c r="D26" i="25" s="1"/>
  <c r="D26" i="26" s="1"/>
  <c r="H26" i="26" s="1"/>
  <c r="AC21" i="25"/>
  <c r="D21" i="25"/>
  <c r="D22" i="25" s="1"/>
  <c r="D22" i="26" s="1"/>
  <c r="H22" i="26" s="1"/>
  <c r="C21" i="25"/>
  <c r="E21" i="25" s="1"/>
  <c r="AD20" i="25"/>
  <c r="AC20" i="25"/>
  <c r="C20" i="25"/>
  <c r="E20" i="25" s="1"/>
  <c r="AD19" i="25"/>
  <c r="D24" i="25" s="1"/>
  <c r="D24" i="26" s="1"/>
  <c r="H24" i="26" s="1"/>
  <c r="AC19" i="25"/>
  <c r="E19" i="25"/>
  <c r="C19" i="25"/>
  <c r="AD18" i="25"/>
  <c r="D23" i="25" s="1"/>
  <c r="D23" i="26" s="1"/>
  <c r="H23" i="26" s="1"/>
  <c r="AC18" i="25"/>
  <c r="D18" i="25"/>
  <c r="D19" i="25" s="1"/>
  <c r="D19" i="26" s="1"/>
  <c r="H19" i="26" s="1"/>
  <c r="C18" i="25"/>
  <c r="E18" i="25" s="1"/>
  <c r="AD17" i="25"/>
  <c r="AC17" i="25"/>
  <c r="C17" i="25"/>
  <c r="E17" i="25" s="1"/>
  <c r="AD16" i="25"/>
  <c r="D20" i="25" s="1"/>
  <c r="AC16" i="25"/>
  <c r="E16" i="25"/>
  <c r="C16" i="25"/>
  <c r="AG15" i="25"/>
  <c r="AD15" i="25"/>
  <c r="AC15" i="25"/>
  <c r="D15" i="25"/>
  <c r="D16" i="25" s="1"/>
  <c r="D16" i="26" s="1"/>
  <c r="H16" i="26" s="1"/>
  <c r="C15" i="25"/>
  <c r="E15" i="25" s="1"/>
  <c r="AD14" i="25"/>
  <c r="D17" i="25" s="1"/>
  <c r="D17" i="26" s="1"/>
  <c r="H17" i="26" s="1"/>
  <c r="AC14" i="25"/>
  <c r="L14" i="25"/>
  <c r="M14" i="25"/>
  <c r="G9" i="4" s="1"/>
  <c r="H14" i="25"/>
  <c r="AG11" i="25" s="1"/>
  <c r="AG22" i="25" s="1"/>
  <c r="E14" i="25"/>
  <c r="C14" i="25"/>
  <c r="AD13" i="25"/>
  <c r="AC13" i="25"/>
  <c r="L13" i="25"/>
  <c r="M13" i="25"/>
  <c r="G8" i="4" s="1"/>
  <c r="E13" i="25"/>
  <c r="C13" i="25"/>
  <c r="AD12" i="25"/>
  <c r="AC12" i="25"/>
  <c r="L12" i="25"/>
  <c r="E12" i="25"/>
  <c r="C12" i="25"/>
  <c r="AD11" i="25"/>
  <c r="AC11" i="25"/>
  <c r="L11" i="25"/>
  <c r="C11" i="25"/>
  <c r="E11" i="25" s="1"/>
  <c r="AG10" i="25"/>
  <c r="AG21" i="25" s="1"/>
  <c r="AD10" i="25"/>
  <c r="D13" i="25" s="1"/>
  <c r="AC10" i="25"/>
  <c r="C10" i="25"/>
  <c r="AG9" i="25"/>
  <c r="AG20" i="25" s="1"/>
  <c r="AD9" i="25"/>
  <c r="AC9" i="25"/>
  <c r="AD8" i="25"/>
  <c r="D12" i="25" s="1"/>
  <c r="AC8" i="25"/>
  <c r="AG7" i="25"/>
  <c r="AG18" i="25" s="1"/>
  <c r="AD7" i="25"/>
  <c r="D11" i="25" s="1"/>
  <c r="D11" i="26" s="1"/>
  <c r="H11" i="26" s="1"/>
  <c r="AC7" i="25"/>
  <c r="AD6" i="25"/>
  <c r="AC6" i="25"/>
  <c r="AG5" i="25"/>
  <c r="AG6" i="25" s="1"/>
  <c r="AG17" i="25" s="1"/>
  <c r="AD5" i="25"/>
  <c r="AC5" i="25"/>
  <c r="AE20" i="25" s="1"/>
  <c r="Y6" i="24"/>
  <c r="Z6" i="24"/>
  <c r="AA6" i="24"/>
  <c r="Y7" i="24"/>
  <c r="Z7" i="24"/>
  <c r="AA7" i="24"/>
  <c r="Y8" i="24"/>
  <c r="Z8" i="24"/>
  <c r="AA8" i="24"/>
  <c r="Y9" i="24"/>
  <c r="Z9" i="24"/>
  <c r="AA9" i="24"/>
  <c r="Y10" i="24"/>
  <c r="Z10" i="24"/>
  <c r="AA10" i="24"/>
  <c r="Y11" i="24"/>
  <c r="Z11" i="24"/>
  <c r="AA11" i="24"/>
  <c r="Y12" i="24"/>
  <c r="Z12" i="24"/>
  <c r="AA12" i="24"/>
  <c r="Y13" i="24"/>
  <c r="Z13" i="24"/>
  <c r="AA13" i="24"/>
  <c r="Y14" i="24"/>
  <c r="Z14" i="24"/>
  <c r="AA14" i="24"/>
  <c r="Y15" i="24"/>
  <c r="Z15" i="24"/>
  <c r="AA15" i="24"/>
  <c r="Y16" i="24"/>
  <c r="Z16" i="24"/>
  <c r="AA16" i="24"/>
  <c r="Y17" i="24"/>
  <c r="Z17" i="24"/>
  <c r="AA17" i="24"/>
  <c r="Y18" i="24"/>
  <c r="Z18" i="24"/>
  <c r="AA18" i="24"/>
  <c r="Y19" i="24"/>
  <c r="Z19" i="24"/>
  <c r="AA19" i="24"/>
  <c r="Y20" i="24"/>
  <c r="Z20" i="24"/>
  <c r="AA20" i="24"/>
  <c r="Y21" i="24"/>
  <c r="Z21" i="24"/>
  <c r="AA21" i="24"/>
  <c r="Y22" i="24"/>
  <c r="Z22" i="24"/>
  <c r="AA22" i="24"/>
  <c r="Y23" i="24"/>
  <c r="Z23" i="24"/>
  <c r="AA23" i="24"/>
  <c r="Y24" i="24"/>
  <c r="Z24" i="24"/>
  <c r="AA24" i="24"/>
  <c r="Y25" i="24"/>
  <c r="Z25" i="24"/>
  <c r="AA25" i="24"/>
  <c r="Y26" i="24"/>
  <c r="Z26" i="24"/>
  <c r="AA26" i="24"/>
  <c r="Y27" i="24"/>
  <c r="Z27" i="24"/>
  <c r="AA27" i="24"/>
  <c r="Y28" i="24"/>
  <c r="Z28" i="24"/>
  <c r="AA28" i="24"/>
  <c r="Y29" i="24"/>
  <c r="Z29" i="24"/>
  <c r="AA29" i="24"/>
  <c r="Y30" i="24"/>
  <c r="Z30" i="24"/>
  <c r="AA30" i="24"/>
  <c r="Y31" i="24"/>
  <c r="Z31" i="24"/>
  <c r="AA31" i="24"/>
  <c r="Y32" i="24"/>
  <c r="Z32" i="24"/>
  <c r="AA32" i="24"/>
  <c r="Y33" i="24"/>
  <c r="Z33" i="24"/>
  <c r="AA33" i="24"/>
  <c r="Y34" i="24"/>
  <c r="Z34" i="24"/>
  <c r="AA34" i="24"/>
  <c r="Y35" i="24"/>
  <c r="Z35" i="24"/>
  <c r="AA35" i="24"/>
  <c r="Y36" i="24"/>
  <c r="Z36" i="24"/>
  <c r="AA36" i="24"/>
  <c r="Y37" i="24"/>
  <c r="Z37" i="24"/>
  <c r="AA37" i="24"/>
  <c r="Y38" i="24"/>
  <c r="Z38" i="24"/>
  <c r="AA38" i="24"/>
  <c r="Y39" i="24"/>
  <c r="Z39" i="24"/>
  <c r="AA39" i="24"/>
  <c r="Y40" i="24"/>
  <c r="Z40" i="24"/>
  <c r="AA40" i="24"/>
  <c r="Y41" i="24"/>
  <c r="Z41" i="24"/>
  <c r="AA41" i="24"/>
  <c r="Y42" i="24"/>
  <c r="Z42" i="24"/>
  <c r="AA42" i="24"/>
  <c r="Y43" i="24"/>
  <c r="Z43" i="24"/>
  <c r="AA43" i="24"/>
  <c r="Y44" i="24"/>
  <c r="Z44" i="24"/>
  <c r="AA44" i="24"/>
  <c r="Y45" i="24"/>
  <c r="Z45" i="24"/>
  <c r="AA45" i="24"/>
  <c r="Y46" i="24"/>
  <c r="Z46" i="24"/>
  <c r="AA46" i="24"/>
  <c r="Y47" i="24"/>
  <c r="Z47" i="24"/>
  <c r="AA47" i="24"/>
  <c r="Y48" i="24"/>
  <c r="Z48" i="24"/>
  <c r="AA48" i="24"/>
  <c r="Y49" i="24"/>
  <c r="Z49" i="24"/>
  <c r="AA49" i="24"/>
  <c r="Y50" i="24"/>
  <c r="Z50" i="24"/>
  <c r="AA50" i="24"/>
  <c r="Y51" i="24"/>
  <c r="Z51" i="24"/>
  <c r="AA51" i="24"/>
  <c r="Y52" i="24"/>
  <c r="Z52" i="24"/>
  <c r="AA52" i="24"/>
  <c r="Y53" i="24"/>
  <c r="Z53" i="24"/>
  <c r="AA53" i="24"/>
  <c r="Y54" i="24"/>
  <c r="Z54" i="24"/>
  <c r="AA54" i="24"/>
  <c r="Y55" i="24"/>
  <c r="Z55" i="24"/>
  <c r="AA55" i="24"/>
  <c r="Y56" i="24"/>
  <c r="Z56" i="24"/>
  <c r="AA56" i="24"/>
  <c r="Y57" i="24"/>
  <c r="Z57" i="24"/>
  <c r="AA57" i="24"/>
  <c r="Y58" i="24"/>
  <c r="Z58" i="24"/>
  <c r="AA58" i="24"/>
  <c r="Y59" i="24"/>
  <c r="Z59" i="24"/>
  <c r="AA59" i="24"/>
  <c r="Y60" i="24"/>
  <c r="Z60" i="24"/>
  <c r="AA60" i="24"/>
  <c r="Y61" i="24"/>
  <c r="Z61" i="24"/>
  <c r="AA61" i="24"/>
  <c r="Y62" i="24"/>
  <c r="Z62" i="24"/>
  <c r="AA62" i="24"/>
  <c r="Y63" i="24"/>
  <c r="Z63" i="24"/>
  <c r="AA63" i="24"/>
  <c r="Y64" i="24"/>
  <c r="Z64" i="24"/>
  <c r="AA64" i="24"/>
  <c r="Y65" i="24"/>
  <c r="Z65" i="24"/>
  <c r="AA65" i="24"/>
  <c r="Y66" i="24"/>
  <c r="Z66" i="24"/>
  <c r="AA66" i="24"/>
  <c r="Y67" i="24"/>
  <c r="Z67" i="24"/>
  <c r="AA67" i="24"/>
  <c r="Y68" i="24"/>
  <c r="Z68" i="24"/>
  <c r="AA68" i="24"/>
  <c r="Y69" i="24"/>
  <c r="Z69" i="24"/>
  <c r="AA69" i="24"/>
  <c r="Y70" i="24"/>
  <c r="Z70" i="24"/>
  <c r="AA70" i="24"/>
  <c r="Y71" i="24"/>
  <c r="Z71" i="24"/>
  <c r="AA71" i="24"/>
  <c r="Y72" i="24"/>
  <c r="Z72" i="24"/>
  <c r="AA72" i="24"/>
  <c r="Y73" i="24"/>
  <c r="Z73" i="24"/>
  <c r="AA73" i="24"/>
  <c r="Y74" i="24"/>
  <c r="Z74" i="24"/>
  <c r="AA74" i="24"/>
  <c r="Y75" i="24"/>
  <c r="Z75" i="24"/>
  <c r="AA75" i="24"/>
  <c r="Y76" i="24"/>
  <c r="Z76" i="24"/>
  <c r="AA76" i="24"/>
  <c r="Y77" i="24"/>
  <c r="Z77" i="24"/>
  <c r="AA77" i="24"/>
  <c r="Y78" i="24"/>
  <c r="Z78" i="24"/>
  <c r="AA78" i="24"/>
  <c r="Y79" i="24"/>
  <c r="Z79" i="24"/>
  <c r="AA79" i="24"/>
  <c r="Y80" i="24"/>
  <c r="Z80" i="24"/>
  <c r="AA80" i="24"/>
  <c r="Y81" i="24"/>
  <c r="Z81" i="24"/>
  <c r="AA81" i="24"/>
  <c r="Y82" i="24"/>
  <c r="Z82" i="24"/>
  <c r="AA82" i="24"/>
  <c r="Y83" i="24"/>
  <c r="Z83" i="24"/>
  <c r="AA83" i="24"/>
  <c r="Y84" i="24"/>
  <c r="Z84" i="24"/>
  <c r="AA84" i="24"/>
  <c r="Y85" i="24"/>
  <c r="Z85" i="24"/>
  <c r="AA85" i="24"/>
  <c r="Y86" i="24"/>
  <c r="Z86" i="24"/>
  <c r="AA86" i="24"/>
  <c r="Y87" i="24"/>
  <c r="Z87" i="24"/>
  <c r="AA87" i="24"/>
  <c r="Y88" i="24"/>
  <c r="Z88" i="24"/>
  <c r="AA88" i="24"/>
  <c r="Y89" i="24"/>
  <c r="Z89" i="24"/>
  <c r="AA89" i="24"/>
  <c r="Y90" i="24"/>
  <c r="Z90" i="24"/>
  <c r="AA90" i="24"/>
  <c r="Y91" i="24"/>
  <c r="Z91" i="24"/>
  <c r="AA91" i="24"/>
  <c r="Y92" i="24"/>
  <c r="Z92" i="24"/>
  <c r="AA92" i="24"/>
  <c r="Y93" i="24"/>
  <c r="Z93" i="24"/>
  <c r="AA93" i="24"/>
  <c r="Y94" i="24"/>
  <c r="Z94" i="24"/>
  <c r="AA94" i="24"/>
  <c r="Y95" i="24"/>
  <c r="Z95" i="24"/>
  <c r="AA95" i="24"/>
  <c r="Y96" i="24"/>
  <c r="Z96" i="24"/>
  <c r="AA96" i="24"/>
  <c r="Y97" i="24"/>
  <c r="Z97" i="24"/>
  <c r="AA97" i="24"/>
  <c r="Y98" i="24"/>
  <c r="Z98" i="24"/>
  <c r="AA98" i="24"/>
  <c r="Y99" i="24"/>
  <c r="Z99" i="24"/>
  <c r="AA99" i="24"/>
  <c r="Y100" i="24"/>
  <c r="Z100" i="24"/>
  <c r="AA100" i="24"/>
  <c r="Y101" i="24"/>
  <c r="Z101" i="24"/>
  <c r="AA101" i="24"/>
  <c r="Y102" i="24"/>
  <c r="Z102" i="24"/>
  <c r="AA102" i="24"/>
  <c r="Y103" i="24"/>
  <c r="Z103" i="24"/>
  <c r="AA103" i="24"/>
  <c r="Y104" i="24"/>
  <c r="Z104" i="24"/>
  <c r="AA104" i="24"/>
  <c r="Y105" i="24"/>
  <c r="Z105" i="24"/>
  <c r="AA105" i="24"/>
  <c r="Y106" i="24"/>
  <c r="Z106" i="24"/>
  <c r="AA106" i="24"/>
  <c r="Y107" i="24"/>
  <c r="Z107" i="24"/>
  <c r="AA107" i="24"/>
  <c r="Y108" i="24"/>
  <c r="Z108" i="24"/>
  <c r="AA108" i="24"/>
  <c r="Y109" i="24"/>
  <c r="Z109" i="24"/>
  <c r="AA109" i="24"/>
  <c r="Y110" i="24"/>
  <c r="Z110" i="24"/>
  <c r="AA110" i="24"/>
  <c r="Y111" i="24"/>
  <c r="Z111" i="24"/>
  <c r="AA111" i="24"/>
  <c r="Y112" i="24"/>
  <c r="Z112" i="24"/>
  <c r="AA112" i="24"/>
  <c r="Y113" i="24"/>
  <c r="Z113" i="24"/>
  <c r="AA113" i="24"/>
  <c r="Y114" i="24"/>
  <c r="Z114" i="24"/>
  <c r="AA114" i="24"/>
  <c r="Y115" i="24"/>
  <c r="Z115" i="24"/>
  <c r="AA115" i="24"/>
  <c r="Y116" i="24"/>
  <c r="Z116" i="24"/>
  <c r="AA116" i="24"/>
  <c r="Y117" i="24"/>
  <c r="Z117" i="24"/>
  <c r="AA117" i="24"/>
  <c r="Y118" i="24"/>
  <c r="Z118" i="24"/>
  <c r="AA118" i="24"/>
  <c r="Y119" i="24"/>
  <c r="Z119" i="24"/>
  <c r="AA119" i="24"/>
  <c r="Y120" i="24"/>
  <c r="Z120" i="24"/>
  <c r="AA120" i="24"/>
  <c r="Y121" i="24"/>
  <c r="Z121" i="24"/>
  <c r="AA121" i="24"/>
  <c r="Y122" i="24"/>
  <c r="Z122" i="24"/>
  <c r="AA122" i="24"/>
  <c r="Y123" i="24"/>
  <c r="Z123" i="24"/>
  <c r="AA123" i="24"/>
  <c r="Y124" i="24"/>
  <c r="Z124" i="24"/>
  <c r="AA124" i="24"/>
  <c r="Y125" i="24"/>
  <c r="Z125" i="24"/>
  <c r="AA125" i="24"/>
  <c r="Y126" i="24"/>
  <c r="Z126" i="24"/>
  <c r="AA126" i="24"/>
  <c r="Y127" i="24"/>
  <c r="Z127" i="24"/>
  <c r="AA127" i="24"/>
  <c r="Y128" i="24"/>
  <c r="Z128" i="24"/>
  <c r="AA128" i="24"/>
  <c r="Y129" i="24"/>
  <c r="Z129" i="24"/>
  <c r="AA129" i="24"/>
  <c r="Y130" i="24"/>
  <c r="Z130" i="24"/>
  <c r="AA130" i="24"/>
  <c r="Y131" i="24"/>
  <c r="Z131" i="24"/>
  <c r="AA131" i="24"/>
  <c r="Y132" i="24"/>
  <c r="Z132" i="24"/>
  <c r="AA132" i="24"/>
  <c r="Y133" i="24"/>
  <c r="Z133" i="24"/>
  <c r="AA133" i="24"/>
  <c r="Y134" i="24"/>
  <c r="Z134" i="24"/>
  <c r="AA134" i="24"/>
  <c r="Y135" i="24"/>
  <c r="Z135" i="24"/>
  <c r="AA135" i="24"/>
  <c r="Y136" i="24"/>
  <c r="Z136" i="24"/>
  <c r="AA136" i="24"/>
  <c r="Y137" i="24"/>
  <c r="Z137" i="24"/>
  <c r="AA137" i="24"/>
  <c r="Y138" i="24"/>
  <c r="Z138" i="24"/>
  <c r="AA138" i="24"/>
  <c r="Y139" i="24"/>
  <c r="Z139" i="24"/>
  <c r="AA139" i="24"/>
  <c r="Y140" i="24"/>
  <c r="Z140" i="24"/>
  <c r="AA140" i="24"/>
  <c r="Y141" i="24"/>
  <c r="Z141" i="24"/>
  <c r="AA141" i="24"/>
  <c r="Y142" i="24"/>
  <c r="Z142" i="24"/>
  <c r="AA142" i="24"/>
  <c r="Y143" i="24"/>
  <c r="Z143" i="24"/>
  <c r="AA143" i="24"/>
  <c r="Y144" i="24"/>
  <c r="Z144" i="24"/>
  <c r="AA144" i="24"/>
  <c r="Y145" i="24"/>
  <c r="Z145" i="24"/>
  <c r="AA145" i="24"/>
  <c r="Y146" i="24"/>
  <c r="Z146" i="24"/>
  <c r="AA146" i="24"/>
  <c r="Y147" i="24"/>
  <c r="Z147" i="24"/>
  <c r="AA147" i="24"/>
  <c r="Y148" i="24"/>
  <c r="Z148" i="24"/>
  <c r="AA148" i="24"/>
  <c r="Y149" i="24"/>
  <c r="Z149" i="24"/>
  <c r="AA149" i="24"/>
  <c r="Y150" i="24"/>
  <c r="Z150" i="24"/>
  <c r="AA150" i="24"/>
  <c r="Y151" i="24"/>
  <c r="Z151" i="24"/>
  <c r="AA151" i="24"/>
  <c r="Y152" i="24"/>
  <c r="Z152" i="24"/>
  <c r="AA152" i="24"/>
  <c r="Y153" i="24"/>
  <c r="Z153" i="24"/>
  <c r="AA153" i="24"/>
  <c r="Y154" i="24"/>
  <c r="Z154" i="24"/>
  <c r="AA154" i="24"/>
  <c r="Y155" i="24"/>
  <c r="Z155" i="24"/>
  <c r="AA155" i="24"/>
  <c r="Y156" i="24"/>
  <c r="Z156" i="24"/>
  <c r="AA156" i="24"/>
  <c r="Y157" i="24"/>
  <c r="Z157" i="24"/>
  <c r="AA157" i="24"/>
  <c r="Y158" i="24"/>
  <c r="Z158" i="24"/>
  <c r="AA158" i="24"/>
  <c r="Y159" i="24"/>
  <c r="Z159" i="24"/>
  <c r="AA159" i="24"/>
  <c r="Y160" i="24"/>
  <c r="Z160" i="24"/>
  <c r="AA160" i="24"/>
  <c r="Y161" i="24"/>
  <c r="Z161" i="24"/>
  <c r="AA161" i="24"/>
  <c r="Y162" i="24"/>
  <c r="Z162" i="24"/>
  <c r="AA162" i="24"/>
  <c r="Y163" i="24"/>
  <c r="Z163" i="24"/>
  <c r="AA163" i="24"/>
  <c r="Y164" i="24"/>
  <c r="Z164" i="24"/>
  <c r="AA164" i="24"/>
  <c r="Y165" i="24"/>
  <c r="Z165" i="24"/>
  <c r="AA165" i="24"/>
  <c r="Y166" i="24"/>
  <c r="Z166" i="24"/>
  <c r="AA166" i="24"/>
  <c r="Y167" i="24"/>
  <c r="Z167" i="24"/>
  <c r="AA167" i="24"/>
  <c r="Y168" i="24"/>
  <c r="Z168" i="24"/>
  <c r="AA168" i="24"/>
  <c r="Y169" i="24"/>
  <c r="Z169" i="24"/>
  <c r="AA169" i="24"/>
  <c r="Y170" i="24"/>
  <c r="Z170" i="24"/>
  <c r="AA170" i="24"/>
  <c r="Y171" i="24"/>
  <c r="Z171" i="24"/>
  <c r="AA171" i="24"/>
  <c r="Y172" i="24"/>
  <c r="Z172" i="24"/>
  <c r="AA172" i="24"/>
  <c r="Y173" i="24"/>
  <c r="Z173" i="24"/>
  <c r="AA173" i="24"/>
  <c r="Y174" i="24"/>
  <c r="Z174" i="24"/>
  <c r="AA174" i="24"/>
  <c r="Y175" i="24"/>
  <c r="Z175" i="24"/>
  <c r="AA175" i="24"/>
  <c r="Y176" i="24"/>
  <c r="Z176" i="24"/>
  <c r="AA176" i="24"/>
  <c r="Y177" i="24"/>
  <c r="Z177" i="24"/>
  <c r="AA177" i="24"/>
  <c r="Y178" i="24"/>
  <c r="Z178" i="24"/>
  <c r="AA178" i="24"/>
  <c r="Y179" i="24"/>
  <c r="Z179" i="24"/>
  <c r="AA179" i="24"/>
  <c r="Y180" i="24"/>
  <c r="Z180" i="24"/>
  <c r="AA180" i="24"/>
  <c r="Y181" i="24"/>
  <c r="Z181" i="24"/>
  <c r="AA181" i="24"/>
  <c r="Y182" i="24"/>
  <c r="Z182" i="24"/>
  <c r="AA182" i="24"/>
  <c r="Y183" i="24"/>
  <c r="Z183" i="24"/>
  <c r="AA183" i="24"/>
  <c r="Y184" i="24"/>
  <c r="Z184" i="24"/>
  <c r="AA184" i="24"/>
  <c r="Y185" i="24"/>
  <c r="Z185" i="24"/>
  <c r="AA185" i="24"/>
  <c r="Y186" i="24"/>
  <c r="Z186" i="24"/>
  <c r="AA186" i="24"/>
  <c r="Y187" i="24"/>
  <c r="Z187" i="24"/>
  <c r="AA187" i="24"/>
  <c r="Y188" i="24"/>
  <c r="Z188" i="24"/>
  <c r="AA188" i="24"/>
  <c r="Y189" i="24"/>
  <c r="Z189" i="24"/>
  <c r="AA189" i="24"/>
  <c r="Y190" i="24"/>
  <c r="Z190" i="24"/>
  <c r="AA190" i="24"/>
  <c r="Y191" i="24"/>
  <c r="Z191" i="24"/>
  <c r="AA191" i="24"/>
  <c r="Y192" i="24"/>
  <c r="Z192" i="24"/>
  <c r="AA192" i="24"/>
  <c r="Y193" i="24"/>
  <c r="Z193" i="24"/>
  <c r="AA193" i="24"/>
  <c r="Y194" i="24"/>
  <c r="Z194" i="24"/>
  <c r="AA194" i="24"/>
  <c r="Y195" i="24"/>
  <c r="Z195" i="24"/>
  <c r="AA195" i="24"/>
  <c r="Y196" i="24"/>
  <c r="Z196" i="24"/>
  <c r="AA196" i="24"/>
  <c r="Y197" i="24"/>
  <c r="Z197" i="24"/>
  <c r="AA197" i="24"/>
  <c r="Y198" i="24"/>
  <c r="Z198" i="24"/>
  <c r="AA198" i="24"/>
  <c r="Y199" i="24"/>
  <c r="Z199" i="24"/>
  <c r="AA199" i="24"/>
  <c r="Y200" i="24"/>
  <c r="Z200" i="24"/>
  <c r="AA200" i="24"/>
  <c r="Y201" i="24"/>
  <c r="Z201" i="24"/>
  <c r="AA201" i="24"/>
  <c r="Y202" i="24"/>
  <c r="Z202" i="24"/>
  <c r="AA202" i="24"/>
  <c r="Y203" i="24"/>
  <c r="Z203" i="24"/>
  <c r="AA203" i="24"/>
  <c r="Y204" i="24"/>
  <c r="Z204" i="24"/>
  <c r="AA204" i="24"/>
  <c r="Y205" i="24"/>
  <c r="Z205" i="24"/>
  <c r="AA205" i="24"/>
  <c r="Y206" i="24"/>
  <c r="Z206" i="24"/>
  <c r="AA206" i="24"/>
  <c r="Y207" i="24"/>
  <c r="Z207" i="24"/>
  <c r="AA207" i="24"/>
  <c r="Y208" i="24"/>
  <c r="Z208" i="24"/>
  <c r="AA208" i="24"/>
  <c r="Y209" i="24"/>
  <c r="Z209" i="24"/>
  <c r="AA209" i="24"/>
  <c r="Y210" i="24"/>
  <c r="Z210" i="24"/>
  <c r="AA210" i="24"/>
  <c r="Y211" i="24"/>
  <c r="Z211" i="24"/>
  <c r="AA211" i="24"/>
  <c r="Y212" i="24"/>
  <c r="Z212" i="24"/>
  <c r="AA212" i="24"/>
  <c r="Y213" i="24"/>
  <c r="Z213" i="24"/>
  <c r="AA213" i="24"/>
  <c r="Y214" i="24"/>
  <c r="Z214" i="24"/>
  <c r="AA214" i="24"/>
  <c r="Y215" i="24"/>
  <c r="Z215" i="24"/>
  <c r="AA215" i="24"/>
  <c r="Y216" i="24"/>
  <c r="Z216" i="24"/>
  <c r="AA216" i="24"/>
  <c r="Y217" i="24"/>
  <c r="Z217" i="24"/>
  <c r="AA217" i="24"/>
  <c r="Y218" i="24"/>
  <c r="Z218" i="24"/>
  <c r="AA218" i="24"/>
  <c r="Y219" i="24"/>
  <c r="Z219" i="24"/>
  <c r="AA219" i="24"/>
  <c r="Y220" i="24"/>
  <c r="Z220" i="24"/>
  <c r="AA220" i="24"/>
  <c r="Z5" i="24"/>
  <c r="AA5" i="24"/>
  <c r="Y5" i="24"/>
  <c r="S6" i="24"/>
  <c r="T6" i="24"/>
  <c r="U6" i="24"/>
  <c r="V6" i="24"/>
  <c r="W6" i="24"/>
  <c r="S7" i="24"/>
  <c r="T7" i="24"/>
  <c r="U7" i="24"/>
  <c r="V7" i="24"/>
  <c r="W7" i="24"/>
  <c r="S8" i="24"/>
  <c r="T8" i="24"/>
  <c r="U8" i="24"/>
  <c r="V8" i="24"/>
  <c r="I46" i="24" s="1"/>
  <c r="W8" i="24"/>
  <c r="S9" i="24"/>
  <c r="T9" i="24"/>
  <c r="U9" i="24"/>
  <c r="V9" i="24"/>
  <c r="W9" i="24"/>
  <c r="S10" i="24"/>
  <c r="T10" i="24"/>
  <c r="U10" i="24"/>
  <c r="V10" i="24"/>
  <c r="W10" i="24"/>
  <c r="S11" i="24"/>
  <c r="T11" i="24"/>
  <c r="U11" i="24"/>
  <c r="V11" i="24"/>
  <c r="W11" i="24"/>
  <c r="S12" i="24"/>
  <c r="T12" i="24"/>
  <c r="U12" i="24"/>
  <c r="V12" i="24"/>
  <c r="W12" i="24"/>
  <c r="S13" i="24"/>
  <c r="T13" i="24"/>
  <c r="U13" i="24"/>
  <c r="V13" i="24"/>
  <c r="W13" i="24"/>
  <c r="S14" i="24"/>
  <c r="T14" i="24"/>
  <c r="U14" i="24"/>
  <c r="V14" i="24"/>
  <c r="W14" i="24"/>
  <c r="S15" i="24"/>
  <c r="T15" i="24"/>
  <c r="U15" i="24"/>
  <c r="V15" i="24"/>
  <c r="W15" i="24"/>
  <c r="S16" i="24"/>
  <c r="T16" i="24"/>
  <c r="U16" i="24"/>
  <c r="V16" i="24"/>
  <c r="W16" i="24"/>
  <c r="S17" i="24"/>
  <c r="T17" i="24"/>
  <c r="U17" i="24"/>
  <c r="V17" i="24"/>
  <c r="W17" i="24"/>
  <c r="S18" i="24"/>
  <c r="T18" i="24"/>
  <c r="U18" i="24"/>
  <c r="V18" i="24"/>
  <c r="W18" i="24"/>
  <c r="S19" i="24"/>
  <c r="T19" i="24"/>
  <c r="U19" i="24"/>
  <c r="V19" i="24"/>
  <c r="W19" i="24"/>
  <c r="S20" i="24"/>
  <c r="T20" i="24"/>
  <c r="U20" i="24"/>
  <c r="V20" i="24"/>
  <c r="W20" i="24"/>
  <c r="S21" i="24"/>
  <c r="T21" i="24"/>
  <c r="U21" i="24"/>
  <c r="V21" i="24"/>
  <c r="W21" i="24"/>
  <c r="S22" i="24"/>
  <c r="T22" i="24"/>
  <c r="U22" i="24"/>
  <c r="V22" i="24"/>
  <c r="W22" i="24"/>
  <c r="S23" i="24"/>
  <c r="T23" i="24"/>
  <c r="U23" i="24"/>
  <c r="V23" i="24"/>
  <c r="W23" i="24"/>
  <c r="S24" i="24"/>
  <c r="T24" i="24"/>
  <c r="U24" i="24"/>
  <c r="V24" i="24"/>
  <c r="W24" i="24"/>
  <c r="S25" i="24"/>
  <c r="T25" i="24"/>
  <c r="U25" i="24"/>
  <c r="V25" i="24"/>
  <c r="W25" i="24"/>
  <c r="S26" i="24"/>
  <c r="T26" i="24"/>
  <c r="U26" i="24"/>
  <c r="V26" i="24"/>
  <c r="W26" i="24"/>
  <c r="S27" i="24"/>
  <c r="T27" i="24"/>
  <c r="U27" i="24"/>
  <c r="V27" i="24"/>
  <c r="W27" i="24"/>
  <c r="S28" i="24"/>
  <c r="T28" i="24"/>
  <c r="U28" i="24"/>
  <c r="V28" i="24"/>
  <c r="W28" i="24"/>
  <c r="S29" i="24"/>
  <c r="T29" i="24"/>
  <c r="U29" i="24"/>
  <c r="V29" i="24"/>
  <c r="W29" i="24"/>
  <c r="S30" i="24"/>
  <c r="T30" i="24"/>
  <c r="U30" i="24"/>
  <c r="V30" i="24"/>
  <c r="W30" i="24"/>
  <c r="S31" i="24"/>
  <c r="T31" i="24"/>
  <c r="U31" i="24"/>
  <c r="V31" i="24"/>
  <c r="W31" i="24"/>
  <c r="S32" i="24"/>
  <c r="T32" i="24"/>
  <c r="U32" i="24"/>
  <c r="V32" i="24"/>
  <c r="W32" i="24"/>
  <c r="S33" i="24"/>
  <c r="T33" i="24"/>
  <c r="U33" i="24"/>
  <c r="V33" i="24"/>
  <c r="W33" i="24"/>
  <c r="S34" i="24"/>
  <c r="T34" i="24"/>
  <c r="U34" i="24"/>
  <c r="V34" i="24"/>
  <c r="W34" i="24"/>
  <c r="T5" i="24"/>
  <c r="U5" i="24"/>
  <c r="V5" i="24"/>
  <c r="I45" i="24" s="1"/>
  <c r="W5" i="24"/>
  <c r="S5" i="24"/>
  <c r="H3" i="24"/>
  <c r="H4" i="24"/>
  <c r="H5" i="24"/>
  <c r="H2" i="24"/>
  <c r="C10" i="22"/>
  <c r="G10" i="22" s="1"/>
  <c r="C11" i="22"/>
  <c r="C11" i="24" s="1"/>
  <c r="C12" i="22"/>
  <c r="C12" i="24" s="1"/>
  <c r="C13" i="22"/>
  <c r="C13" i="24" s="1"/>
  <c r="C14" i="22"/>
  <c r="G14" i="22" s="1"/>
  <c r="C10" i="24" l="1"/>
  <c r="G13" i="22"/>
  <c r="N11" i="22"/>
  <c r="G12" i="22"/>
  <c r="G11" i="22"/>
  <c r="C14" i="24"/>
  <c r="O7" i="4"/>
  <c r="AG8" i="25"/>
  <c r="AG19" i="25" s="1"/>
  <c r="L7" i="4"/>
  <c r="P7" i="4" s="1"/>
  <c r="O6" i="4"/>
  <c r="L6" i="4"/>
  <c r="P6" i="4" s="1"/>
  <c r="D10" i="25"/>
  <c r="D10" i="26" s="1"/>
  <c r="D15" i="26"/>
  <c r="H15" i="26" s="1"/>
  <c r="D18" i="26"/>
  <c r="H18" i="26" s="1"/>
  <c r="D21" i="26"/>
  <c r="H21" i="26" s="1"/>
  <c r="AC21" i="26"/>
  <c r="AE5" i="25"/>
  <c r="AE16" i="25"/>
  <c r="AC5" i="26"/>
  <c r="AE10" i="26" s="1"/>
  <c r="AC14" i="26"/>
  <c r="AE19" i="25"/>
  <c r="AE22" i="25"/>
  <c r="AE6" i="25"/>
  <c r="D14" i="25"/>
  <c r="AC9" i="26"/>
  <c r="AE10" i="25"/>
  <c r="AE14" i="25"/>
  <c r="AE8" i="25"/>
  <c r="K25" i="26"/>
  <c r="M25" i="26" s="1"/>
  <c r="N25" i="26" s="1"/>
  <c r="L25" i="26"/>
  <c r="L28" i="26"/>
  <c r="L29" i="26"/>
  <c r="L27" i="26"/>
  <c r="K22" i="26"/>
  <c r="M22" i="26" s="1"/>
  <c r="N22" i="26" s="1"/>
  <c r="L22" i="26"/>
  <c r="J40" i="26"/>
  <c r="K16" i="26"/>
  <c r="M16" i="26" s="1"/>
  <c r="N16" i="26" s="1"/>
  <c r="L16" i="26"/>
  <c r="L33" i="26"/>
  <c r="J19" i="26"/>
  <c r="L38" i="26"/>
  <c r="K18" i="26"/>
  <c r="M18" i="26" s="1"/>
  <c r="N18" i="26" s="1"/>
  <c r="L18" i="26"/>
  <c r="K21" i="26"/>
  <c r="M21" i="26" s="1"/>
  <c r="N21" i="26" s="1"/>
  <c r="L21" i="26"/>
  <c r="L14" i="26"/>
  <c r="K17" i="26"/>
  <c r="M17" i="26" s="1"/>
  <c r="N17" i="26" s="1"/>
  <c r="L17" i="26"/>
  <c r="K23" i="26"/>
  <c r="M23" i="26" s="1"/>
  <c r="N23" i="26" s="1"/>
  <c r="L23" i="26"/>
  <c r="J35" i="26"/>
  <c r="L39" i="26"/>
  <c r="K20" i="26"/>
  <c r="M20" i="26" s="1"/>
  <c r="N20" i="26" s="1"/>
  <c r="L20" i="26"/>
  <c r="L36" i="26"/>
  <c r="L12" i="26"/>
  <c r="K12" i="26"/>
  <c r="M12" i="26" s="1"/>
  <c r="N12" i="26" s="1"/>
  <c r="AE5" i="26"/>
  <c r="AE7" i="26"/>
  <c r="AE22" i="26"/>
  <c r="AE20" i="26"/>
  <c r="AE17" i="26"/>
  <c r="AE6" i="26"/>
  <c r="AE12" i="26"/>
  <c r="AE11" i="26"/>
  <c r="AE14" i="26"/>
  <c r="AE9" i="26"/>
  <c r="AE15" i="26"/>
  <c r="AE8" i="26"/>
  <c r="AE21" i="26"/>
  <c r="AE19" i="26"/>
  <c r="AE16" i="26"/>
  <c r="J31" i="26"/>
  <c r="K15" i="26"/>
  <c r="M15" i="26" s="1"/>
  <c r="N15" i="26" s="1"/>
  <c r="L15" i="26"/>
  <c r="L24" i="26"/>
  <c r="K24" i="26"/>
  <c r="M24" i="26" s="1"/>
  <c r="N24" i="26" s="1"/>
  <c r="L13" i="26"/>
  <c r="K13" i="26"/>
  <c r="M13" i="26" s="1"/>
  <c r="N13" i="26" s="1"/>
  <c r="L30" i="26"/>
  <c r="J34" i="26"/>
  <c r="L37" i="26"/>
  <c r="L26" i="26"/>
  <c r="K26" i="26"/>
  <c r="M26" i="26" s="1"/>
  <c r="N26" i="26" s="1"/>
  <c r="AG20" i="26"/>
  <c r="E31" i="26"/>
  <c r="E39" i="26"/>
  <c r="I11" i="26"/>
  <c r="E26" i="26"/>
  <c r="J11" i="26"/>
  <c r="D46" i="26"/>
  <c r="E15" i="26"/>
  <c r="E16" i="26"/>
  <c r="E17" i="26"/>
  <c r="E18" i="26"/>
  <c r="E19" i="26"/>
  <c r="E20" i="26"/>
  <c r="E21" i="26"/>
  <c r="E14" i="26"/>
  <c r="E25" i="26"/>
  <c r="E36" i="26"/>
  <c r="E32" i="26"/>
  <c r="G32" i="26"/>
  <c r="J32" i="26" s="1"/>
  <c r="F11" i="25"/>
  <c r="D27" i="25"/>
  <c r="D27" i="26" s="1"/>
  <c r="H27" i="26" s="1"/>
  <c r="K27" i="26" s="1"/>
  <c r="M27" i="26" s="1"/>
  <c r="N27" i="26" s="1"/>
  <c r="D6" i="4"/>
  <c r="R6" i="4" s="1"/>
  <c r="M11" i="25"/>
  <c r="G6" i="4" s="1"/>
  <c r="AH4" i="25"/>
  <c r="AH5" i="25" s="1"/>
  <c r="AG16" i="25"/>
  <c r="AH8" i="25"/>
  <c r="AH9" i="25" s="1"/>
  <c r="AH10" i="25"/>
  <c r="AH11" i="25" s="1"/>
  <c r="AE11" i="25"/>
  <c r="AE15" i="25"/>
  <c r="AE18" i="25"/>
  <c r="AE21" i="25"/>
  <c r="AE9" i="25"/>
  <c r="AE7" i="25"/>
  <c r="AE12" i="25"/>
  <c r="AE13" i="25"/>
  <c r="AE17" i="25"/>
  <c r="I40" i="24"/>
  <c r="I11" i="24"/>
  <c r="AE13" i="26" l="1"/>
  <c r="AE18" i="26"/>
  <c r="D28" i="25"/>
  <c r="D28" i="26" s="1"/>
  <c r="D8" i="4"/>
  <c r="R8" i="4" s="1"/>
  <c r="D14" i="26"/>
  <c r="H14" i="26" s="1"/>
  <c r="K14" i="26" s="1"/>
  <c r="M14" i="26" s="1"/>
  <c r="N14" i="26" s="1"/>
  <c r="L40" i="26"/>
  <c r="K40" i="26"/>
  <c r="M40" i="26" s="1"/>
  <c r="N40" i="26" s="1"/>
  <c r="L31" i="26"/>
  <c r="L35" i="26"/>
  <c r="G46" i="26"/>
  <c r="AH6" i="26" s="1"/>
  <c r="AH7" i="26" s="1"/>
  <c r="L32" i="26"/>
  <c r="J45" i="26"/>
  <c r="L11" i="26"/>
  <c r="L45" i="26" s="1"/>
  <c r="K11" i="26"/>
  <c r="F11" i="26"/>
  <c r="K19" i="26"/>
  <c r="J46" i="26"/>
  <c r="L19" i="26"/>
  <c r="L34" i="26"/>
  <c r="AH15" i="25"/>
  <c r="AH16" i="25" s="1"/>
  <c r="AH19" i="25"/>
  <c r="AH20" i="25" s="1"/>
  <c r="K13" i="25"/>
  <c r="AH6" i="25"/>
  <c r="AH7" i="25" s="1"/>
  <c r="M12" i="25"/>
  <c r="G7" i="4" s="1"/>
  <c r="D29" i="25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AD22" i="24"/>
  <c r="AC22" i="24"/>
  <c r="AD21" i="24"/>
  <c r="AC21" i="24"/>
  <c r="AD20" i="24"/>
  <c r="AC20" i="24"/>
  <c r="AD19" i="24"/>
  <c r="AC19" i="24"/>
  <c r="AD18" i="24"/>
  <c r="AC18" i="24"/>
  <c r="AD17" i="24"/>
  <c r="AC17" i="24"/>
  <c r="AD16" i="24"/>
  <c r="AC16" i="24"/>
  <c r="AG15" i="24"/>
  <c r="AD15" i="24"/>
  <c r="AC15" i="24"/>
  <c r="AD14" i="24"/>
  <c r="AC14" i="24"/>
  <c r="AG11" i="24"/>
  <c r="AG22" i="24" s="1"/>
  <c r="G14" i="24"/>
  <c r="AD13" i="24"/>
  <c r="AC13" i="24"/>
  <c r="G13" i="24"/>
  <c r="AD12" i="24"/>
  <c r="AC12" i="24"/>
  <c r="AD11" i="24"/>
  <c r="AC11" i="24"/>
  <c r="AD10" i="24"/>
  <c r="AC10" i="24"/>
  <c r="AG9" i="24"/>
  <c r="AG20" i="24" s="1"/>
  <c r="AD9" i="24"/>
  <c r="AC9" i="24"/>
  <c r="AD8" i="24"/>
  <c r="AC8" i="24"/>
  <c r="AD7" i="24"/>
  <c r="AC7" i="24"/>
  <c r="AD6" i="24"/>
  <c r="AC6" i="24"/>
  <c r="AD5" i="24"/>
  <c r="AC5" i="24"/>
  <c r="AE5" i="24" s="1"/>
  <c r="J14" i="24" l="1"/>
  <c r="J13" i="24"/>
  <c r="L13" i="24" s="1"/>
  <c r="N11" i="25"/>
  <c r="E6" i="4"/>
  <c r="F45" i="26"/>
  <c r="N13" i="25"/>
  <c r="E8" i="4"/>
  <c r="D7" i="4"/>
  <c r="R7" i="4" s="1"/>
  <c r="AH17" i="25"/>
  <c r="AH18" i="25" s="1"/>
  <c r="H28" i="26"/>
  <c r="K28" i="26" s="1"/>
  <c r="M28" i="26" s="1"/>
  <c r="N28" i="26" s="1"/>
  <c r="D30" i="25"/>
  <c r="D29" i="26"/>
  <c r="H29" i="26" s="1"/>
  <c r="K29" i="26" s="1"/>
  <c r="M29" i="26" s="1"/>
  <c r="N29" i="26" s="1"/>
  <c r="K12" i="25"/>
  <c r="E7" i="4" s="1"/>
  <c r="L46" i="26"/>
  <c r="M19" i="26"/>
  <c r="K45" i="26"/>
  <c r="M11" i="26"/>
  <c r="AE19" i="24"/>
  <c r="AE20" i="24"/>
  <c r="AE16" i="24"/>
  <c r="AE9" i="24"/>
  <c r="AE12" i="24"/>
  <c r="AE17" i="24"/>
  <c r="AE10" i="24"/>
  <c r="AE21" i="24"/>
  <c r="AE11" i="24"/>
  <c r="AE18" i="24"/>
  <c r="AE22" i="24"/>
  <c r="AE7" i="24"/>
  <c r="AE15" i="24"/>
  <c r="E12" i="24"/>
  <c r="E13" i="24"/>
  <c r="G12" i="24"/>
  <c r="J12" i="24" s="1"/>
  <c r="L12" i="24" s="1"/>
  <c r="E14" i="24"/>
  <c r="E11" i="24"/>
  <c r="G11" i="24"/>
  <c r="L14" i="24"/>
  <c r="AG10" i="24"/>
  <c r="AG21" i="24" s="1"/>
  <c r="AE6" i="24"/>
  <c r="AE14" i="24"/>
  <c r="AE8" i="24"/>
  <c r="AE13" i="24"/>
  <c r="O13" i="25" l="1"/>
  <c r="I8" i="4" s="1"/>
  <c r="H8" i="4"/>
  <c r="D31" i="25"/>
  <c r="D30" i="26"/>
  <c r="N12" i="25"/>
  <c r="H7" i="4" s="1"/>
  <c r="AG5" i="26"/>
  <c r="H45" i="26"/>
  <c r="AH15" i="26" s="1"/>
  <c r="AH16" i="26" s="1"/>
  <c r="O11" i="25"/>
  <c r="I6" i="4" s="1"/>
  <c r="H6" i="4"/>
  <c r="O12" i="25"/>
  <c r="I7" i="4" s="1"/>
  <c r="M45" i="26"/>
  <c r="N11" i="26"/>
  <c r="N45" i="26" s="1"/>
  <c r="N19" i="26"/>
  <c r="J11" i="24"/>
  <c r="AH19" i="24"/>
  <c r="AH20" i="24" s="1"/>
  <c r="AH8" i="24"/>
  <c r="AH9" i="24" s="1"/>
  <c r="AH10" i="24"/>
  <c r="AH11" i="24" s="1"/>
  <c r="AG6" i="26" l="1"/>
  <c r="AG17" i="26" s="1"/>
  <c r="AG16" i="26"/>
  <c r="H30" i="26"/>
  <c r="K30" i="26" s="1"/>
  <c r="D32" i="25"/>
  <c r="D31" i="26"/>
  <c r="H31" i="26" s="1"/>
  <c r="K31" i="26" s="1"/>
  <c r="M31" i="26" s="1"/>
  <c r="N31" i="26" s="1"/>
  <c r="L11" i="24"/>
  <c r="AH21" i="24"/>
  <c r="AH22" i="24" s="1"/>
  <c r="D33" i="25" l="1"/>
  <c r="D32" i="26"/>
  <c r="H32" i="26" s="1"/>
  <c r="K32" i="26" s="1"/>
  <c r="M32" i="26" s="1"/>
  <c r="N32" i="26" s="1"/>
  <c r="M30" i="26"/>
  <c r="B3" i="4"/>
  <c r="B4" i="4"/>
  <c r="B2" i="4"/>
  <c r="A2" i="4"/>
  <c r="M14" i="22"/>
  <c r="B5" i="4" s="1"/>
  <c r="O5" i="4" s="1"/>
  <c r="C40" i="22"/>
  <c r="G40" i="22" s="1"/>
  <c r="C39" i="22"/>
  <c r="G39" i="22" s="1"/>
  <c r="C38" i="22"/>
  <c r="G38" i="22" s="1"/>
  <c r="C37" i="22"/>
  <c r="G37" i="22" s="1"/>
  <c r="C36" i="22"/>
  <c r="G36" i="22" s="1"/>
  <c r="C35" i="22"/>
  <c r="G35" i="22" s="1"/>
  <c r="C34" i="22"/>
  <c r="G34" i="22" s="1"/>
  <c r="C33" i="22"/>
  <c r="G33" i="22" s="1"/>
  <c r="C32" i="22"/>
  <c r="G32" i="22" s="1"/>
  <c r="C31" i="22"/>
  <c r="G31" i="22" s="1"/>
  <c r="C30" i="22"/>
  <c r="C29" i="22"/>
  <c r="G29" i="22" s="1"/>
  <c r="C28" i="22"/>
  <c r="G28" i="22" s="1"/>
  <c r="C27" i="22"/>
  <c r="G27" i="22" s="1"/>
  <c r="C26" i="22"/>
  <c r="G26" i="22" s="1"/>
  <c r="C25" i="22"/>
  <c r="G25" i="22" s="1"/>
  <c r="C24" i="22"/>
  <c r="G24" i="22" s="1"/>
  <c r="C23" i="22"/>
  <c r="G23" i="22" s="1"/>
  <c r="AI22" i="22"/>
  <c r="D40" i="22" s="1"/>
  <c r="AH22" i="22"/>
  <c r="C22" i="22"/>
  <c r="G22" i="22" s="1"/>
  <c r="AI21" i="22"/>
  <c r="D26" i="22" s="1"/>
  <c r="AH21" i="22"/>
  <c r="C21" i="22"/>
  <c r="G21" i="22" s="1"/>
  <c r="H21" i="22" s="1"/>
  <c r="AI20" i="22"/>
  <c r="D25" i="22" s="1"/>
  <c r="AH20" i="22"/>
  <c r="C20" i="22"/>
  <c r="G20" i="22" s="1"/>
  <c r="H20" i="22" s="1"/>
  <c r="AI19" i="22"/>
  <c r="D24" i="22" s="1"/>
  <c r="AH19" i="22"/>
  <c r="C19" i="22"/>
  <c r="G19" i="22" s="1"/>
  <c r="AI18" i="22"/>
  <c r="AH18" i="22"/>
  <c r="C18" i="22"/>
  <c r="G18" i="22" s="1"/>
  <c r="AI17" i="22"/>
  <c r="D21" i="22" s="1"/>
  <c r="AH17" i="22"/>
  <c r="C17" i="22"/>
  <c r="G17" i="22" s="1"/>
  <c r="H17" i="22" s="1"/>
  <c r="AI16" i="22"/>
  <c r="D20" i="22" s="1"/>
  <c r="AH16" i="22"/>
  <c r="C16" i="22"/>
  <c r="G16" i="22" s="1"/>
  <c r="H16" i="22" s="1"/>
  <c r="AL15" i="22"/>
  <c r="AI15" i="22"/>
  <c r="D18" i="22" s="1"/>
  <c r="I18" i="22" s="1"/>
  <c r="AH15" i="22"/>
  <c r="C15" i="22"/>
  <c r="G15" i="22" s="1"/>
  <c r="H15" i="22" s="1"/>
  <c r="AI14" i="22"/>
  <c r="D17" i="22" s="1"/>
  <c r="AH14" i="22"/>
  <c r="Q14" i="22"/>
  <c r="F5" i="4" s="1"/>
  <c r="E14" i="22"/>
  <c r="AI13" i="22"/>
  <c r="AH13" i="22"/>
  <c r="Q13" i="22"/>
  <c r="F4" i="4" s="1"/>
  <c r="E13" i="22"/>
  <c r="AI12" i="22"/>
  <c r="D15" i="22" s="1"/>
  <c r="AH12" i="22"/>
  <c r="Q12" i="22"/>
  <c r="E12" i="22"/>
  <c r="AI11" i="22"/>
  <c r="AH11" i="22"/>
  <c r="Q11" i="22"/>
  <c r="AI10" i="22"/>
  <c r="D13" i="22" s="1"/>
  <c r="AH10" i="22"/>
  <c r="AL9" i="22"/>
  <c r="AL10" i="22" s="1"/>
  <c r="AL21" i="22" s="1"/>
  <c r="AI9" i="22"/>
  <c r="AH9" i="22"/>
  <c r="AI8" i="22"/>
  <c r="AH8" i="22"/>
  <c r="AL7" i="22"/>
  <c r="AL18" i="22" s="1"/>
  <c r="AI7" i="22"/>
  <c r="D11" i="22" s="1"/>
  <c r="AH7" i="22"/>
  <c r="AI6" i="22"/>
  <c r="AH6" i="22"/>
  <c r="AL5" i="22"/>
  <c r="AL16" i="22" s="1"/>
  <c r="AI5" i="22"/>
  <c r="AH5" i="22"/>
  <c r="AJ5" i="22" s="1"/>
  <c r="D11" i="24" l="1"/>
  <c r="H11" i="24" s="1"/>
  <c r="K11" i="24" s="1"/>
  <c r="I11" i="22"/>
  <c r="D40" i="24"/>
  <c r="I40" i="22"/>
  <c r="F2" i="4"/>
  <c r="H10" i="22"/>
  <c r="H11" i="22"/>
  <c r="H12" i="22"/>
  <c r="H13" i="22"/>
  <c r="F3" i="4"/>
  <c r="H14" i="22"/>
  <c r="I21" i="22"/>
  <c r="H19" i="22"/>
  <c r="I26" i="22"/>
  <c r="D15" i="24"/>
  <c r="I15" i="22"/>
  <c r="D17" i="24"/>
  <c r="I17" i="22"/>
  <c r="D24" i="24"/>
  <c r="I24" i="22"/>
  <c r="D13" i="24"/>
  <c r="H13" i="24" s="1"/>
  <c r="K13" i="24" s="1"/>
  <c r="M13" i="24" s="1"/>
  <c r="N13" i="24" s="1"/>
  <c r="I13" i="22"/>
  <c r="D20" i="24"/>
  <c r="I20" i="22"/>
  <c r="H18" i="22"/>
  <c r="D25" i="24"/>
  <c r="I25" i="22"/>
  <c r="AL11" i="22"/>
  <c r="AL22" i="22" s="1"/>
  <c r="C30" i="24"/>
  <c r="G30" i="22"/>
  <c r="E25" i="22"/>
  <c r="C25" i="24"/>
  <c r="H25" i="24" s="1"/>
  <c r="E29" i="22"/>
  <c r="C29" i="24"/>
  <c r="E33" i="22"/>
  <c r="C33" i="24"/>
  <c r="E37" i="22"/>
  <c r="C37" i="24"/>
  <c r="E19" i="22"/>
  <c r="C19" i="24"/>
  <c r="E23" i="22"/>
  <c r="C23" i="24"/>
  <c r="E27" i="22"/>
  <c r="C27" i="24"/>
  <c r="E31" i="22"/>
  <c r="C31" i="24"/>
  <c r="E35" i="22"/>
  <c r="C35" i="24"/>
  <c r="E39" i="22"/>
  <c r="C39" i="24"/>
  <c r="L2" i="4"/>
  <c r="P2" i="4" s="1"/>
  <c r="O2" i="4"/>
  <c r="E18" i="22"/>
  <c r="C18" i="24"/>
  <c r="E22" i="22"/>
  <c r="C22" i="24"/>
  <c r="E24" i="22"/>
  <c r="C24" i="24"/>
  <c r="E28" i="22"/>
  <c r="C28" i="24"/>
  <c r="E32" i="22"/>
  <c r="C32" i="24"/>
  <c r="E36" i="22"/>
  <c r="C36" i="24"/>
  <c r="E40" i="22"/>
  <c r="C40" i="24"/>
  <c r="H17" i="24"/>
  <c r="E17" i="22"/>
  <c r="C17" i="24"/>
  <c r="E21" i="22"/>
  <c r="C21" i="24"/>
  <c r="N13" i="22"/>
  <c r="C4" i="4" s="1"/>
  <c r="Q4" i="4" s="1"/>
  <c r="E15" i="22"/>
  <c r="C15" i="24"/>
  <c r="N12" i="22"/>
  <c r="R12" i="22" s="1"/>
  <c r="G3" i="4" s="1"/>
  <c r="E16" i="22"/>
  <c r="C16" i="24"/>
  <c r="E20" i="22"/>
  <c r="C20" i="24"/>
  <c r="H40" i="24"/>
  <c r="E26" i="22"/>
  <c r="C26" i="24"/>
  <c r="N14" i="22"/>
  <c r="E30" i="24"/>
  <c r="G30" i="24"/>
  <c r="J30" i="24" s="1"/>
  <c r="L30" i="24" s="1"/>
  <c r="E34" i="22"/>
  <c r="C34" i="24"/>
  <c r="E38" i="22"/>
  <c r="C38" i="24"/>
  <c r="N30" i="26"/>
  <c r="D34" i="25"/>
  <c r="D33" i="26"/>
  <c r="O4" i="4"/>
  <c r="L5" i="4"/>
  <c r="P5" i="4" s="1"/>
  <c r="L4" i="4"/>
  <c r="P4" i="4" s="1"/>
  <c r="O3" i="4"/>
  <c r="L3" i="4"/>
  <c r="P3" i="4" s="1"/>
  <c r="D19" i="22"/>
  <c r="D18" i="24"/>
  <c r="H18" i="24" s="1"/>
  <c r="D21" i="24"/>
  <c r="H21" i="24" s="1"/>
  <c r="D27" i="22"/>
  <c r="I27" i="22" s="1"/>
  <c r="D26" i="24"/>
  <c r="H26" i="24" s="1"/>
  <c r="D14" i="22"/>
  <c r="I14" i="22" s="1"/>
  <c r="M11" i="24"/>
  <c r="D23" i="22"/>
  <c r="D12" i="22"/>
  <c r="D16" i="22"/>
  <c r="I16" i="22" s="1"/>
  <c r="D10" i="22"/>
  <c r="AL20" i="22"/>
  <c r="AJ11" i="22"/>
  <c r="C5" i="4"/>
  <c r="Q5" i="4" s="1"/>
  <c r="C2" i="4"/>
  <c r="Q2" i="4" s="1"/>
  <c r="AJ22" i="22"/>
  <c r="AL8" i="22"/>
  <c r="AL19" i="22" s="1"/>
  <c r="AJ20" i="22"/>
  <c r="AJ19" i="22"/>
  <c r="AJ16" i="22"/>
  <c r="AJ6" i="22"/>
  <c r="AJ21" i="22"/>
  <c r="AJ15" i="22"/>
  <c r="AJ18" i="22"/>
  <c r="AJ10" i="22"/>
  <c r="AJ14" i="22"/>
  <c r="AJ8" i="22"/>
  <c r="AL6" i="22"/>
  <c r="AL17" i="22" s="1"/>
  <c r="AJ9" i="22"/>
  <c r="E11" i="22"/>
  <c r="E30" i="22"/>
  <c r="AJ7" i="22"/>
  <c r="AJ12" i="22"/>
  <c r="AJ13" i="22"/>
  <c r="AJ17" i="22"/>
  <c r="O11" i="22" l="1"/>
  <c r="I10" i="22"/>
  <c r="D12" i="24"/>
  <c r="H12" i="24" s="1"/>
  <c r="K12" i="24" s="1"/>
  <c r="M12" i="24" s="1"/>
  <c r="N12" i="24" s="1"/>
  <c r="I12" i="22"/>
  <c r="D19" i="24"/>
  <c r="I19" i="22"/>
  <c r="D23" i="24"/>
  <c r="I23" i="22"/>
  <c r="E36" i="24"/>
  <c r="G36" i="24"/>
  <c r="J36" i="24" s="1"/>
  <c r="L36" i="24" s="1"/>
  <c r="G22" i="24"/>
  <c r="J22" i="24" s="1"/>
  <c r="L22" i="24" s="1"/>
  <c r="E22" i="24"/>
  <c r="E19" i="24"/>
  <c r="G19" i="24"/>
  <c r="D46" i="24"/>
  <c r="K17" i="24"/>
  <c r="M17" i="24" s="1"/>
  <c r="N17" i="24" s="1"/>
  <c r="E39" i="24"/>
  <c r="G39" i="24"/>
  <c r="J39" i="24" s="1"/>
  <c r="L39" i="24" s="1"/>
  <c r="E33" i="24"/>
  <c r="G33" i="24"/>
  <c r="J33" i="24" s="1"/>
  <c r="L33" i="24" s="1"/>
  <c r="H19" i="24"/>
  <c r="G26" i="24"/>
  <c r="J26" i="24" s="1"/>
  <c r="L26" i="24" s="1"/>
  <c r="E26" i="24"/>
  <c r="G15" i="24"/>
  <c r="D45" i="24"/>
  <c r="E15" i="24"/>
  <c r="G40" i="24"/>
  <c r="J40" i="24" s="1"/>
  <c r="L40" i="24" s="1"/>
  <c r="E40" i="24"/>
  <c r="E32" i="24"/>
  <c r="G32" i="24"/>
  <c r="J32" i="24" s="1"/>
  <c r="L32" i="24" s="1"/>
  <c r="G24" i="24"/>
  <c r="J24" i="24" s="1"/>
  <c r="L24" i="24" s="1"/>
  <c r="E24" i="24"/>
  <c r="H15" i="24"/>
  <c r="E28" i="24"/>
  <c r="G28" i="24"/>
  <c r="J28" i="24" s="1"/>
  <c r="L28" i="24" s="1"/>
  <c r="D14" i="24"/>
  <c r="H14" i="24" s="1"/>
  <c r="K14" i="24" s="1"/>
  <c r="M14" i="24" s="1"/>
  <c r="N14" i="24" s="1"/>
  <c r="O12" i="22"/>
  <c r="G34" i="24"/>
  <c r="J34" i="24" s="1"/>
  <c r="L34" i="24" s="1"/>
  <c r="E34" i="24"/>
  <c r="G20" i="24"/>
  <c r="J20" i="24" s="1"/>
  <c r="L20" i="24" s="1"/>
  <c r="E20" i="24"/>
  <c r="G21" i="24"/>
  <c r="J21" i="24" s="1"/>
  <c r="L21" i="24" s="1"/>
  <c r="E21" i="24"/>
  <c r="H20" i="24"/>
  <c r="K20" i="24" s="1"/>
  <c r="M20" i="24" s="1"/>
  <c r="N20" i="24" s="1"/>
  <c r="E31" i="24"/>
  <c r="G31" i="24"/>
  <c r="J31" i="24" s="1"/>
  <c r="L31" i="24" s="1"/>
  <c r="E23" i="24"/>
  <c r="G23" i="24"/>
  <c r="J23" i="24" s="1"/>
  <c r="L23" i="24" s="1"/>
  <c r="G25" i="24"/>
  <c r="J25" i="24" s="1"/>
  <c r="L25" i="24" s="1"/>
  <c r="E25" i="24"/>
  <c r="F11" i="22"/>
  <c r="H23" i="24"/>
  <c r="K23" i="24" s="1"/>
  <c r="M23" i="24" s="1"/>
  <c r="N23" i="24" s="1"/>
  <c r="E38" i="24"/>
  <c r="G38" i="24"/>
  <c r="J38" i="24" s="1"/>
  <c r="L38" i="24" s="1"/>
  <c r="G16" i="24"/>
  <c r="J16" i="24" s="1"/>
  <c r="L16" i="24" s="1"/>
  <c r="E16" i="24"/>
  <c r="G17" i="24"/>
  <c r="J17" i="24" s="1"/>
  <c r="L17" i="24" s="1"/>
  <c r="E17" i="24"/>
  <c r="G18" i="24"/>
  <c r="J18" i="24" s="1"/>
  <c r="L18" i="24" s="1"/>
  <c r="E18" i="24"/>
  <c r="E35" i="24"/>
  <c r="G35" i="24"/>
  <c r="J35" i="24" s="1"/>
  <c r="L35" i="24" s="1"/>
  <c r="E27" i="24"/>
  <c r="G27" i="24"/>
  <c r="J27" i="24" s="1"/>
  <c r="L27" i="24" s="1"/>
  <c r="E37" i="24"/>
  <c r="G37" i="24"/>
  <c r="J37" i="24" s="1"/>
  <c r="L37" i="24" s="1"/>
  <c r="G29" i="24"/>
  <c r="J29" i="24" s="1"/>
  <c r="L29" i="24" s="1"/>
  <c r="E29" i="24"/>
  <c r="H24" i="24"/>
  <c r="H33" i="26"/>
  <c r="K33" i="26" s="1"/>
  <c r="D35" i="25"/>
  <c r="D34" i="26"/>
  <c r="H34" i="26" s="1"/>
  <c r="K34" i="26" s="1"/>
  <c r="M34" i="26" s="1"/>
  <c r="N34" i="26" s="1"/>
  <c r="D3" i="4"/>
  <c r="R3" i="4" s="1"/>
  <c r="D16" i="24"/>
  <c r="H16" i="24" s="1"/>
  <c r="N11" i="24"/>
  <c r="D22" i="22"/>
  <c r="D28" i="22"/>
  <c r="I28" i="22" s="1"/>
  <c r="D27" i="24"/>
  <c r="H27" i="24" s="1"/>
  <c r="D2" i="4"/>
  <c r="R2" i="4" s="1"/>
  <c r="D10" i="24"/>
  <c r="AM6" i="22"/>
  <c r="AM7" i="22" s="1"/>
  <c r="AM4" i="22"/>
  <c r="AM5" i="22" s="1"/>
  <c r="R11" i="22"/>
  <c r="C3" i="4"/>
  <c r="Q3" i="4" s="1"/>
  <c r="R14" i="22"/>
  <c r="G5" i="4" s="1"/>
  <c r="AM10" i="22"/>
  <c r="AM11" i="22" s="1"/>
  <c r="P12" i="22"/>
  <c r="AM17" i="22"/>
  <c r="AM18" i="22" s="1"/>
  <c r="R13" i="22"/>
  <c r="G4" i="4" s="1"/>
  <c r="AM8" i="22"/>
  <c r="AM9" i="22" s="1"/>
  <c r="O13" i="22" l="1"/>
  <c r="I22" i="22"/>
  <c r="G2" i="4"/>
  <c r="K16" i="24"/>
  <c r="M16" i="24" s="1"/>
  <c r="N16" i="24" s="1"/>
  <c r="F45" i="24"/>
  <c r="K26" i="24"/>
  <c r="M26" i="24" s="1"/>
  <c r="N26" i="24" s="1"/>
  <c r="G46" i="24"/>
  <c r="AH6" i="24" s="1"/>
  <c r="AH7" i="24" s="1"/>
  <c r="J19" i="24"/>
  <c r="K27" i="24"/>
  <c r="M27" i="24" s="1"/>
  <c r="N27" i="24" s="1"/>
  <c r="K24" i="24"/>
  <c r="M24" i="24" s="1"/>
  <c r="N24" i="24" s="1"/>
  <c r="K21" i="24"/>
  <c r="M21" i="24" s="1"/>
  <c r="N21" i="24" s="1"/>
  <c r="F11" i="24"/>
  <c r="K18" i="24"/>
  <c r="M18" i="24" s="1"/>
  <c r="N18" i="24" s="1"/>
  <c r="K40" i="24"/>
  <c r="M40" i="24" s="1"/>
  <c r="N40" i="24" s="1"/>
  <c r="K25" i="24"/>
  <c r="M25" i="24" s="1"/>
  <c r="N25" i="24" s="1"/>
  <c r="J15" i="24"/>
  <c r="G45" i="24"/>
  <c r="AH4" i="24" s="1"/>
  <c r="AH5" i="24" s="1"/>
  <c r="D36" i="25"/>
  <c r="D35" i="26"/>
  <c r="M33" i="26"/>
  <c r="AG5" i="24"/>
  <c r="H45" i="24"/>
  <c r="AH15" i="24" s="1"/>
  <c r="AH16" i="24" s="1"/>
  <c r="AM15" i="22"/>
  <c r="AM16" i="22" s="1"/>
  <c r="P11" i="22"/>
  <c r="E2" i="4" s="1"/>
  <c r="D29" i="22"/>
  <c r="I29" i="22" s="1"/>
  <c r="D28" i="24"/>
  <c r="H28" i="24" s="1"/>
  <c r="K28" i="24" s="1"/>
  <c r="M28" i="24" s="1"/>
  <c r="N28" i="24" s="1"/>
  <c r="D22" i="24"/>
  <c r="H22" i="24" s="1"/>
  <c r="K22" i="24" s="1"/>
  <c r="M22" i="24" s="1"/>
  <c r="N22" i="24" s="1"/>
  <c r="S11" i="22"/>
  <c r="S12" i="22"/>
  <c r="E3" i="4"/>
  <c r="J46" i="24" l="1"/>
  <c r="L19" i="24"/>
  <c r="L46" i="24" s="1"/>
  <c r="K19" i="24"/>
  <c r="M19" i="24" s="1"/>
  <c r="N19" i="24" s="1"/>
  <c r="L15" i="24"/>
  <c r="L45" i="24" s="1"/>
  <c r="J45" i="24"/>
  <c r="K15" i="24"/>
  <c r="N33" i="26"/>
  <c r="H35" i="26"/>
  <c r="K35" i="26" s="1"/>
  <c r="D37" i="25"/>
  <c r="D36" i="26"/>
  <c r="H36" i="26" s="1"/>
  <c r="K36" i="26" s="1"/>
  <c r="M36" i="26" s="1"/>
  <c r="N36" i="26" s="1"/>
  <c r="D4" i="4"/>
  <c r="R4" i="4" s="1"/>
  <c r="P13" i="22"/>
  <c r="AM19" i="22"/>
  <c r="AM20" i="22" s="1"/>
  <c r="D30" i="22"/>
  <c r="I30" i="22" s="1"/>
  <c r="D29" i="24"/>
  <c r="H29" i="24" s="1"/>
  <c r="K29" i="24" s="1"/>
  <c r="M29" i="24" s="1"/>
  <c r="N29" i="24" s="1"/>
  <c r="AG6" i="24"/>
  <c r="AG17" i="24" s="1"/>
  <c r="AG16" i="24"/>
  <c r="T12" i="22"/>
  <c r="I3" i="4" s="1"/>
  <c r="H3" i="4"/>
  <c r="T11" i="22"/>
  <c r="I2" i="4" s="1"/>
  <c r="H2" i="4"/>
  <c r="M15" i="24" l="1"/>
  <c r="K45" i="24"/>
  <c r="D38" i="25"/>
  <c r="D37" i="26"/>
  <c r="H37" i="26" s="1"/>
  <c r="K37" i="26" s="1"/>
  <c r="M37" i="26" s="1"/>
  <c r="N37" i="26" s="1"/>
  <c r="M35" i="26"/>
  <c r="D31" i="22"/>
  <c r="I31" i="22" s="1"/>
  <c r="D30" i="24"/>
  <c r="H30" i="24" s="1"/>
  <c r="K30" i="24" s="1"/>
  <c r="M30" i="24" s="1"/>
  <c r="N30" i="24" s="1"/>
  <c r="E4" i="4"/>
  <c r="S13" i="22"/>
  <c r="N15" i="24" l="1"/>
  <c r="N45" i="24" s="1"/>
  <c r="M45" i="24"/>
  <c r="N35" i="26"/>
  <c r="D39" i="25"/>
  <c r="D39" i="26" s="1"/>
  <c r="D38" i="26"/>
  <c r="H38" i="26" s="1"/>
  <c r="K38" i="26" s="1"/>
  <c r="T13" i="22"/>
  <c r="I4" i="4" s="1"/>
  <c r="H4" i="4"/>
  <c r="D32" i="22"/>
  <c r="I32" i="22" s="1"/>
  <c r="D31" i="24"/>
  <c r="H31" i="24" s="1"/>
  <c r="K31" i="24" s="1"/>
  <c r="M31" i="24" s="1"/>
  <c r="N31" i="24" s="1"/>
  <c r="D9" i="4" l="1"/>
  <c r="R9" i="4" s="1"/>
  <c r="AH21" i="25"/>
  <c r="AH22" i="25" s="1"/>
  <c r="K14" i="25"/>
  <c r="M38" i="26"/>
  <c r="H39" i="26"/>
  <c r="K39" i="26" s="1"/>
  <c r="M39" i="26" s="1"/>
  <c r="N39" i="26" s="1"/>
  <c r="F46" i="26"/>
  <c r="D33" i="22"/>
  <c r="I33" i="22" s="1"/>
  <c r="D32" i="24"/>
  <c r="H32" i="24" s="1"/>
  <c r="K32" i="24" s="1"/>
  <c r="M32" i="24" s="1"/>
  <c r="N32" i="24" s="1"/>
  <c r="K46" i="26" l="1"/>
  <c r="AG7" i="26"/>
  <c r="H46" i="26"/>
  <c r="AH17" i="26" s="1"/>
  <c r="AH18" i="26" s="1"/>
  <c r="N38" i="26"/>
  <c r="M46" i="26"/>
  <c r="N46" i="26"/>
  <c r="N14" i="25"/>
  <c r="E9" i="4"/>
  <c r="D34" i="22"/>
  <c r="I34" i="22" s="1"/>
  <c r="D33" i="24"/>
  <c r="H33" i="24" s="1"/>
  <c r="K33" i="24" s="1"/>
  <c r="M33" i="24" s="1"/>
  <c r="N33" i="24" s="1"/>
  <c r="AG8" i="26" l="1"/>
  <c r="AG19" i="26" s="1"/>
  <c r="AG18" i="26"/>
  <c r="O14" i="25"/>
  <c r="I9" i="4" s="1"/>
  <c r="H9" i="4"/>
  <c r="D35" i="22"/>
  <c r="I35" i="22" s="1"/>
  <c r="D34" i="24"/>
  <c r="H34" i="24" l="1"/>
  <c r="K34" i="24" s="1"/>
  <c r="D36" i="22"/>
  <c r="I36" i="22" s="1"/>
  <c r="D35" i="24"/>
  <c r="H35" i="24" s="1"/>
  <c r="K35" i="24" s="1"/>
  <c r="M35" i="24" s="1"/>
  <c r="N35" i="24" s="1"/>
  <c r="D37" i="22" l="1"/>
  <c r="I37" i="22" s="1"/>
  <c r="D36" i="24"/>
  <c r="H36" i="24" s="1"/>
  <c r="K36" i="24" s="1"/>
  <c r="M36" i="24" s="1"/>
  <c r="N36" i="24" s="1"/>
  <c r="M34" i="24"/>
  <c r="N34" i="24" l="1"/>
  <c r="D38" i="22"/>
  <c r="I38" i="22" s="1"/>
  <c r="D37" i="24"/>
  <c r="H37" i="24" l="1"/>
  <c r="K37" i="24" s="1"/>
  <c r="D39" i="22"/>
  <c r="I39" i="22" s="1"/>
  <c r="D38" i="24"/>
  <c r="H38" i="24" s="1"/>
  <c r="K38" i="24" s="1"/>
  <c r="M38" i="24" s="1"/>
  <c r="N38" i="24" s="1"/>
  <c r="D39" i="24" l="1"/>
  <c r="H39" i="24" s="1"/>
  <c r="K39" i="24" s="1"/>
  <c r="M39" i="24" s="1"/>
  <c r="N39" i="24" s="1"/>
  <c r="O14" i="22"/>
  <c r="AM21" i="22" s="1"/>
  <c r="AM22" i="22" s="1"/>
  <c r="F46" i="24"/>
  <c r="M37" i="24"/>
  <c r="K46" i="24"/>
  <c r="P14" i="22" l="1"/>
  <c r="D5" i="4"/>
  <c r="R5" i="4" s="1"/>
  <c r="N37" i="24"/>
  <c r="N46" i="24" s="1"/>
  <c r="M46" i="24"/>
  <c r="H46" i="24"/>
  <c r="AH17" i="24" s="1"/>
  <c r="AH18" i="24" s="1"/>
  <c r="AG7" i="24"/>
  <c r="S14" i="22"/>
  <c r="E5" i="4"/>
  <c r="H5" i="4" l="1"/>
  <c r="T14" i="22"/>
  <c r="I5" i="4" s="1"/>
  <c r="AG8" i="24"/>
  <c r="AG19" i="24" s="1"/>
  <c r="AG18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Sebastian Valencia A</author>
    <author>Camilo Andrés Sánchez Montes</author>
  </authors>
  <commentList>
    <comment ref="G9" authorId="0" shapeId="0" xr:uid="{F406FE84-932B-4F1D-B97D-6312C02610C8}">
      <text>
        <r>
          <rPr>
            <b/>
            <sz val="9"/>
            <color indexed="81"/>
            <rFont val="Tahoma"/>
            <family val="2"/>
          </rPr>
          <t>Johan Sebastian Valencia A:</t>
        </r>
        <r>
          <rPr>
            <sz val="9"/>
            <color indexed="81"/>
            <rFont val="Tahoma"/>
            <family val="2"/>
          </rPr>
          <t xml:space="preserve">
Depende de Aa, tomar valor de la NSR-10 título A</t>
        </r>
      </text>
    </comment>
    <comment ref="J9" authorId="1" shapeId="0" xr:uid="{A2E62BC5-D32B-4E82-A3FD-4B70C81B65DC}">
      <text>
        <r>
          <rPr>
            <b/>
            <sz val="9"/>
            <color indexed="81"/>
            <rFont val="Tahoma"/>
            <family val="2"/>
          </rPr>
          <t>Camilo Andrés Sánchez Montes:</t>
        </r>
        <r>
          <rPr>
            <sz val="9"/>
            <color indexed="81"/>
            <rFont val="Tahoma"/>
            <family val="2"/>
          </rPr>
          <t xml:space="preserve">
2% a 10%</t>
        </r>
      </text>
    </comment>
    <comment ref="M9" authorId="1" shapeId="0" xr:uid="{6049416E-A3C9-4142-B7CA-9D23D64023E5}">
      <text>
        <r>
          <rPr>
            <b/>
            <sz val="9"/>
            <color indexed="81"/>
            <rFont val="Tahoma"/>
            <family val="2"/>
          </rPr>
          <t>Camilo Andrés Sánchez Montes:</t>
        </r>
        <r>
          <rPr>
            <sz val="9"/>
            <color indexed="81"/>
            <rFont val="Tahoma"/>
            <family val="2"/>
          </rPr>
          <t xml:space="preserve">
g de 0,2 a 0,3</t>
        </r>
      </text>
    </comment>
    <comment ref="G43" authorId="0" shapeId="0" xr:uid="{F7EC288B-9944-4B18-8311-9993A8703B98}">
      <text>
        <r>
          <rPr>
            <b/>
            <sz val="9"/>
            <color indexed="81"/>
            <rFont val="Tahoma"/>
            <family val="2"/>
          </rPr>
          <t>Johan Sebastian Valencia A:</t>
        </r>
        <r>
          <rPr>
            <sz val="9"/>
            <color indexed="81"/>
            <rFont val="Tahoma"/>
            <family val="2"/>
          </rPr>
          <t xml:space="preserve">
Depende de Aa, tomar valor de la NSR-10 título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Sebastian Valencia A</author>
    <author>Camilo Andrés Sánchez Montes</author>
  </authors>
  <commentList>
    <comment ref="G9" authorId="0" shapeId="0" xr:uid="{883CE1A8-52FD-40FE-95A8-8A1EE0E0990B}">
      <text>
        <r>
          <rPr>
            <b/>
            <sz val="9"/>
            <color indexed="81"/>
            <rFont val="Tahoma"/>
            <family val="2"/>
          </rPr>
          <t>Johan Sebastian Valencia A:</t>
        </r>
        <r>
          <rPr>
            <sz val="9"/>
            <color indexed="81"/>
            <rFont val="Tahoma"/>
            <family val="2"/>
          </rPr>
          <t xml:space="preserve">
Depende de Aa, tomar valor de la NSR-10 título A</t>
        </r>
      </text>
    </comment>
    <comment ref="J9" authorId="1" shapeId="0" xr:uid="{2F1B1DBF-8B5E-42C5-9CA8-A2A316592249}">
      <text>
        <r>
          <rPr>
            <b/>
            <sz val="9"/>
            <color indexed="81"/>
            <rFont val="Tahoma"/>
            <family val="2"/>
          </rPr>
          <t>Camilo Andrés Sánchez Montes:</t>
        </r>
        <r>
          <rPr>
            <sz val="9"/>
            <color indexed="81"/>
            <rFont val="Tahoma"/>
            <family val="2"/>
          </rPr>
          <t xml:space="preserve">
2% a 10%</t>
        </r>
      </text>
    </comment>
    <comment ref="M9" authorId="1" shapeId="0" xr:uid="{F884BEB3-6F80-48E1-9258-FD83B0178C40}">
      <text>
        <r>
          <rPr>
            <b/>
            <sz val="9"/>
            <color indexed="81"/>
            <rFont val="Tahoma"/>
            <family val="2"/>
          </rPr>
          <t>Camilo Andrés Sánchez Montes:</t>
        </r>
        <r>
          <rPr>
            <sz val="9"/>
            <color indexed="81"/>
            <rFont val="Tahoma"/>
            <family val="2"/>
          </rPr>
          <t xml:space="preserve">
g de 0,2 a 0,3</t>
        </r>
      </text>
    </comment>
    <comment ref="G43" authorId="0" shapeId="0" xr:uid="{6480645C-3311-4E4D-B7A2-76016D9E16DD}">
      <text>
        <r>
          <rPr>
            <b/>
            <sz val="9"/>
            <color indexed="81"/>
            <rFont val="Tahoma"/>
            <family val="2"/>
          </rPr>
          <t>Johan Sebastian Valencia A:</t>
        </r>
        <r>
          <rPr>
            <sz val="9"/>
            <color indexed="81"/>
            <rFont val="Tahoma"/>
            <family val="2"/>
          </rPr>
          <t xml:space="preserve">
Depende de Aa, tomar valor de la NSR-10 título A</t>
        </r>
      </text>
    </comment>
  </commentList>
</comments>
</file>

<file path=xl/sharedStrings.xml><?xml version="1.0" encoding="utf-8"?>
<sst xmlns="http://schemas.openxmlformats.org/spreadsheetml/2006/main" count="296" uniqueCount="107">
  <si>
    <t xml:space="preserve">PROYECTO: </t>
  </si>
  <si>
    <t>CLIENTE:</t>
  </si>
  <si>
    <t xml:space="preserve">LOCALIZACIÓN: </t>
  </si>
  <si>
    <t xml:space="preserve">OBSERVACIÓN: </t>
  </si>
  <si>
    <t>Vs (m/s)</t>
  </si>
  <si>
    <t>Prof. (m)</t>
  </si>
  <si>
    <t>Density(g/cc)</t>
  </si>
  <si>
    <t>N</t>
  </si>
  <si>
    <t>Datos Vs</t>
  </si>
  <si>
    <t>Abs (m)</t>
  </si>
  <si>
    <t>Depth (m)</t>
  </si>
  <si>
    <t>Vp (m)</t>
  </si>
  <si>
    <t>Datos Vp</t>
  </si>
  <si>
    <t>Generalizado</t>
  </si>
  <si>
    <t>Vp (m/s)</t>
  </si>
  <si>
    <t>μ Poisson</t>
  </si>
  <si>
    <t>G (MPa)</t>
  </si>
  <si>
    <t>E (MPa)</t>
  </si>
  <si>
    <t>Vs 30
(m/s)</t>
  </si>
  <si>
    <t>(m)</t>
  </si>
  <si>
    <t>Perfil Vs</t>
  </si>
  <si>
    <t>Perfil Vp</t>
  </si>
  <si>
    <t>CÁLCULO DE PÁRAMETROS DINÁMICOS</t>
  </si>
  <si>
    <t xml:space="preserve">ρ </t>
  </si>
  <si>
    <t xml:space="preserve">G </t>
  </si>
  <si>
    <t>(MPa)</t>
  </si>
  <si>
    <t xml:space="preserve">E </t>
  </si>
  <si>
    <t xml:space="preserve">K </t>
  </si>
  <si>
    <t>(-)</t>
  </si>
  <si>
    <t>Profundidad</t>
  </si>
  <si>
    <t>Profundidad (m)</t>
  </si>
  <si>
    <t>Espesor</t>
  </si>
  <si>
    <t>Prof (m)</t>
  </si>
  <si>
    <t>Depth(m)</t>
  </si>
  <si>
    <t>S-wave velocity(m/s)</t>
  </si>
  <si>
    <t>P-wave velocity(m/s)</t>
  </si>
  <si>
    <t>Perfil Vp (Promedio)</t>
  </si>
  <si>
    <r>
      <t>(g/cm</t>
    </r>
    <r>
      <rPr>
        <b/>
        <vertAlign val="superscript"/>
        <sz val="10"/>
        <color theme="1"/>
        <rFont val="Roboto"/>
      </rPr>
      <t>3</t>
    </r>
    <r>
      <rPr>
        <b/>
        <sz val="10"/>
        <color theme="1"/>
        <rFont val="Roboto"/>
      </rPr>
      <t>)</t>
    </r>
  </si>
  <si>
    <t>Espesor (m)</t>
  </si>
  <si>
    <r>
      <t>ρ (g/cm</t>
    </r>
    <r>
      <rPr>
        <b/>
        <vertAlign val="superscript"/>
        <sz val="10"/>
        <rFont val="Roboto"/>
      </rPr>
      <t>3</t>
    </r>
    <r>
      <rPr>
        <b/>
        <sz val="10"/>
        <rFont val="Roboto"/>
      </rPr>
      <t>)</t>
    </r>
  </si>
  <si>
    <t>K (MPa)</t>
  </si>
  <si>
    <t>Línea</t>
  </si>
  <si>
    <t>Reducción  Vs/Vso = 0.80(Vs)</t>
  </si>
  <si>
    <t>μ Poisson (ad)</t>
  </si>
  <si>
    <t>E para bajas deformaciones</t>
  </si>
  <si>
    <t>G diseño</t>
  </si>
  <si>
    <t>E diseño estático</t>
  </si>
  <si>
    <t>E diseño sísmico</t>
  </si>
  <si>
    <r>
      <t>(kN/m</t>
    </r>
    <r>
      <rPr>
        <b/>
        <vertAlign val="superscript"/>
        <sz val="10"/>
        <color theme="1"/>
        <rFont val="Roboto"/>
      </rPr>
      <t>3</t>
    </r>
    <r>
      <rPr>
        <b/>
        <sz val="10"/>
        <color theme="1"/>
        <rFont val="Roboto"/>
      </rPr>
      <t>)</t>
    </r>
  </si>
  <si>
    <t>(kPa)</t>
  </si>
  <si>
    <t>0,50 - 8,50</t>
  </si>
  <si>
    <t>&gt;8,50</t>
  </si>
  <si>
    <t>G reducido al 10%</t>
  </si>
  <si>
    <t>Estrato</t>
  </si>
  <si>
    <t>LS1</t>
  </si>
  <si>
    <t>LS2</t>
  </si>
  <si>
    <t>CINCUENTENARIO</t>
  </si>
  <si>
    <t>SODINSA - EDU</t>
  </si>
  <si>
    <t>MEDELLÍN, ANTIOQUIA</t>
  </si>
  <si>
    <t>Vs valor reducido 0.8</t>
  </si>
  <si>
    <t>G(Mpa)reducido 95</t>
  </si>
  <si>
    <t xml:space="preserve">Estimar poisson </t>
  </si>
  <si>
    <t>Estimar E</t>
  </si>
  <si>
    <t>E diseño</t>
  </si>
  <si>
    <t>precipitación</t>
  </si>
  <si>
    <t xml:space="preserve">enero </t>
  </si>
  <si>
    <t xml:space="preserve">febrero </t>
  </si>
  <si>
    <t xml:space="preserve">marzo </t>
  </si>
  <si>
    <t xml:space="preserve">abril </t>
  </si>
  <si>
    <t>mayo</t>
  </si>
  <si>
    <t xml:space="preserve">junio </t>
  </si>
  <si>
    <t>julio</t>
  </si>
  <si>
    <t>agosto</t>
  </si>
  <si>
    <t>septiembre</t>
  </si>
  <si>
    <t xml:space="preserve">octubre </t>
  </si>
  <si>
    <t>noviembre</t>
  </si>
  <si>
    <t>diciembre</t>
  </si>
  <si>
    <t>Est34</t>
  </si>
  <si>
    <t>Est8</t>
  </si>
  <si>
    <t>Est1</t>
  </si>
  <si>
    <t>Est46</t>
  </si>
  <si>
    <t>Est33</t>
  </si>
  <si>
    <t>Est39</t>
  </si>
  <si>
    <t>Est29</t>
  </si>
  <si>
    <t>Est17</t>
  </si>
  <si>
    <t>Est47</t>
  </si>
  <si>
    <t>Est7</t>
  </si>
  <si>
    <t>Est5</t>
  </si>
  <si>
    <t>Est14</t>
  </si>
  <si>
    <t>Est28</t>
  </si>
  <si>
    <t>Est25</t>
  </si>
  <si>
    <t>Est31</t>
  </si>
  <si>
    <t>Est41</t>
  </si>
  <si>
    <t>Est26</t>
  </si>
  <si>
    <t>Est48</t>
  </si>
  <si>
    <t>Est45</t>
  </si>
  <si>
    <t>Est3</t>
  </si>
  <si>
    <t>Est11</t>
  </si>
  <si>
    <t>Est19</t>
  </si>
  <si>
    <t>Est15</t>
  </si>
  <si>
    <t>Est43</t>
  </si>
  <si>
    <t>Est22</t>
  </si>
  <si>
    <t>Est9</t>
  </si>
  <si>
    <t>Est44</t>
  </si>
  <si>
    <t>Est38</t>
  </si>
  <si>
    <t>Est4</t>
  </si>
  <si>
    <t>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</si>
</sst>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b/>
      <sz val="10"/>
      <color rgb="FFFFFFFF"/>
      <name val="Roboto"/>
    </font>
    <font>
      <b/>
      <sz val="10"/>
      <color theme="1"/>
      <name val="Roboto"/>
    </font>
    <font>
      <b/>
      <sz val="12"/>
      <color rgb="FF87BC34"/>
      <name val="Roboto"/>
    </font>
    <font>
      <b/>
      <sz val="12"/>
      <color theme="1"/>
      <name val="Roboto"/>
    </font>
    <font>
      <b/>
      <sz val="10"/>
      <name val="Roboto"/>
    </font>
    <font>
      <b/>
      <vertAlign val="superscript"/>
      <sz val="10"/>
      <name val="Roboto"/>
    </font>
    <font>
      <sz val="10"/>
      <name val="Roboto"/>
    </font>
    <font>
      <b/>
      <vertAlign val="superscript"/>
      <sz val="10"/>
      <color theme="1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F1F1"/>
        <bgColor rgb="FFEEF1F1"/>
      </patternFill>
    </fill>
    <fill>
      <patternFill patternType="solid">
        <fgColor rgb="FF0E2349"/>
        <bgColor rgb="FF0E234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4.9989318521683403E-2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98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2" fontId="1" fillId="5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1" fillId="0" borderId="3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2" fontId="1" fillId="5" borderId="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2" fontId="1" fillId="0" borderId="10" xfId="0" applyNumberFormat="1" applyFont="1" applyBorder="1" applyAlignment="1">
      <alignment vertical="center"/>
    </xf>
    <xf numFmtId="2" fontId="1" fillId="0" borderId="11" xfId="0" applyNumberFormat="1" applyFont="1" applyBorder="1" applyAlignment="1">
      <alignment vertical="center"/>
    </xf>
    <xf numFmtId="2" fontId="3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2" fontId="1" fillId="0" borderId="15" xfId="0" applyNumberFormat="1" applyFont="1" applyBorder="1" applyAlignment="1">
      <alignment vertical="center"/>
    </xf>
    <xf numFmtId="2" fontId="1" fillId="0" borderId="16" xfId="0" applyNumberFormat="1" applyFont="1" applyBorder="1" applyAlignment="1">
      <alignment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2" fontId="3" fillId="0" borderId="0" xfId="0" applyNumberFormat="1" applyFont="1" applyAlignment="1">
      <alignment vertical="center"/>
    </xf>
    <xf numFmtId="2" fontId="3" fillId="0" borderId="17" xfId="0" applyNumberFormat="1" applyFont="1" applyBorder="1" applyAlignment="1">
      <alignment vertical="center"/>
    </xf>
    <xf numFmtId="2" fontId="3" fillId="0" borderId="18" xfId="0" applyNumberFormat="1" applyFont="1" applyBorder="1" applyAlignment="1">
      <alignment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vertical="center"/>
    </xf>
    <xf numFmtId="2" fontId="1" fillId="0" borderId="20" xfId="0" applyNumberFormat="1" applyFont="1" applyBorder="1" applyAlignment="1">
      <alignment vertical="center"/>
    </xf>
    <xf numFmtId="2" fontId="1" fillId="0" borderId="21" xfId="0" applyNumberFormat="1" applyFont="1" applyBorder="1" applyAlignment="1">
      <alignment vertical="center"/>
    </xf>
    <xf numFmtId="2" fontId="1" fillId="0" borderId="20" xfId="0" applyNumberFormat="1" applyFont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2" fontId="1" fillId="0" borderId="24" xfId="0" applyNumberFormat="1" applyFont="1" applyBorder="1" applyAlignment="1">
      <alignment vertical="center"/>
    </xf>
    <xf numFmtId="2" fontId="1" fillId="0" borderId="23" xfId="0" applyNumberFormat="1" applyFont="1" applyBorder="1" applyAlignment="1">
      <alignment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2" fontId="1" fillId="0" borderId="27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vertical="center"/>
    </xf>
    <xf numFmtId="2" fontId="1" fillId="5" borderId="20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2" fontId="1" fillId="5" borderId="23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2" fontId="3" fillId="0" borderId="0" xfId="0" applyNumberFormat="1" applyFont="1" applyAlignment="1">
      <alignment vertical="center" wrapText="1"/>
    </xf>
    <xf numFmtId="2" fontId="3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2" fontId="3" fillId="0" borderId="29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s-CO"/>
              <a:t>PERFIL DE 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'L(1)'!$AL$3</c:f>
              <c:strCache>
                <c:ptCount val="1"/>
                <c:pt idx="0">
                  <c:v>Perfil 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974186552425181E-2"/>
                  <c:y val="-8.14102564102564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5A-4E13-A43C-C61A91F74EC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D6-4920-AFB1-4B7E9876E221}"/>
                </c:ext>
              </c:extLst>
            </c:dLbl>
            <c:dLbl>
              <c:idx val="2"/>
              <c:layout>
                <c:manualLayout>
                  <c:x val="-0.18035150866051966"/>
                  <c:y val="-2.17094017094017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D6-4920-AFB1-4B7E9876E22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D6-4920-AFB1-4B7E9876E221}"/>
                </c:ext>
              </c:extLst>
            </c:dLbl>
            <c:dLbl>
              <c:idx val="4"/>
              <c:layout>
                <c:manualLayout>
                  <c:x val="5.2949627809978375E-2"/>
                  <c:y val="-3.2564102564102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D6-4920-AFB1-4B7E9876E22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D6-4920-AFB1-4B7E9876E221}"/>
                </c:ext>
              </c:extLst>
            </c:dLbl>
            <c:dLbl>
              <c:idx val="6"/>
              <c:layout>
                <c:manualLayout>
                  <c:x val="6.0009578184642164E-2"/>
                  <c:y val="-4.070512820512820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D6-4920-AFB1-4B7E9876E22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'L(1)'!$AM$4:$AM$11</c:f>
              <c:numCache>
                <c:formatCode>0.00</c:formatCode>
                <c:ptCount val="8"/>
                <c:pt idx="0">
                  <c:v>283.82140375</c:v>
                </c:pt>
                <c:pt idx="1">
                  <c:v>283.82140375</c:v>
                </c:pt>
                <c:pt idx="2">
                  <c:v>298.05178714285711</c:v>
                </c:pt>
                <c:pt idx="3">
                  <c:v>298.05178714285711</c:v>
                </c:pt>
                <c:pt idx="4">
                  <c:v>327.93342480000001</c:v>
                </c:pt>
                <c:pt idx="5">
                  <c:v>327.93342480000001</c:v>
                </c:pt>
                <c:pt idx="6">
                  <c:v>375.70752300000004</c:v>
                </c:pt>
                <c:pt idx="7">
                  <c:v>375.70752300000004</c:v>
                </c:pt>
              </c:numCache>
            </c:numRef>
          </c:xVal>
          <c:yVal>
            <c:numRef>
              <c:f>'L(1)'!$AL$4:$AL$11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D6-4920-AFB1-4B7E9876E221}"/>
            </c:ext>
          </c:extLst>
        </c:ser>
        <c:ser>
          <c:idx val="1"/>
          <c:order val="1"/>
          <c:tx>
            <c:strRef>
              <c:f>'L(1)'!$AL$14</c:f>
              <c:strCache>
                <c:ptCount val="1"/>
                <c:pt idx="0">
                  <c:v>Perfil 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D6-4920-AFB1-4B7E9876E221}"/>
                </c:ext>
              </c:extLst>
            </c:dLbl>
            <c:dLbl>
              <c:idx val="2"/>
              <c:layout>
                <c:manualLayout>
                  <c:x val="4.9419652622646484E-2"/>
                  <c:y val="-1.628205128205133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D6-4920-AFB1-4B7E9876E22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D6-4920-AFB1-4B7E9876E221}"/>
                </c:ext>
              </c:extLst>
            </c:dLbl>
            <c:dLbl>
              <c:idx val="4"/>
              <c:layout>
                <c:manualLayout>
                  <c:x val="5.6479602997310273E-2"/>
                  <c:y val="-3.79914529914529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D6-4920-AFB1-4B7E9876E22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D6-4920-AFB1-4B7E9876E22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'L(1)'!$AM$15:$AM$22</c:f>
              <c:numCache>
                <c:formatCode>0.00</c:formatCode>
                <c:ptCount val="8"/>
                <c:pt idx="0">
                  <c:v>405.92254798958334</c:v>
                </c:pt>
                <c:pt idx="1">
                  <c:v>405.92254798958334</c:v>
                </c:pt>
                <c:pt idx="2">
                  <c:v>562.64873818750004</c:v>
                </c:pt>
                <c:pt idx="3">
                  <c:v>562.64873818750004</c:v>
                </c:pt>
                <c:pt idx="4">
                  <c:v>773.9841125833334</c:v>
                </c:pt>
                <c:pt idx="5">
                  <c:v>773.9841125833334</c:v>
                </c:pt>
                <c:pt idx="6">
                  <c:v>1135.3523582499997</c:v>
                </c:pt>
                <c:pt idx="7">
                  <c:v>1135.3523582499997</c:v>
                </c:pt>
              </c:numCache>
            </c:numRef>
          </c:xVal>
          <c:yVal>
            <c:numRef>
              <c:f>'L(1)'!$AL$15:$AL$22</c:f>
              <c:numCache>
                <c:formatCode>0.00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D6-4920-AFB1-4B7E9876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15039"/>
        <c:axId val="1359512543"/>
      </c:scatterChart>
      <c:valAx>
        <c:axId val="13595150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s-CO"/>
                  <a:t>VP</a:t>
                </a:r>
                <a:r>
                  <a:rPr lang="es-CO" baseline="0"/>
                  <a:t> - </a:t>
                </a:r>
                <a:r>
                  <a:rPr lang="es-CO"/>
                  <a:t>VS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s-CO"/>
          </a:p>
        </c:txPr>
        <c:crossAx val="1359512543"/>
        <c:crosses val="autoZero"/>
        <c:crossBetween val="midCat"/>
      </c:valAx>
      <c:valAx>
        <c:axId val="1359512543"/>
        <c:scaling>
          <c:orientation val="maxMin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s-CO"/>
                  <a:t>Profundidad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s-CO"/>
          </a:p>
        </c:txPr>
        <c:crossAx val="135951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Roboto" pitchFamily="2" charset="0"/>
          <a:ea typeface="Roboto" pitchFamily="2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s-CO"/>
              <a:t>PERFIL DE 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'L(2)'!$AG$3</c:f>
              <c:strCache>
                <c:ptCount val="1"/>
                <c:pt idx="0">
                  <c:v>Perfil 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974186552425181E-2"/>
                  <c:y val="-8.14102564102564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3F-4EC4-8349-E6D678BE7F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3F-4EC4-8349-E6D678BE7F1D}"/>
                </c:ext>
              </c:extLst>
            </c:dLbl>
            <c:dLbl>
              <c:idx val="2"/>
              <c:layout>
                <c:manualLayout>
                  <c:x val="-0.18035150866051966"/>
                  <c:y val="-2.17094017094017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3F-4EC4-8349-E6D678BE7F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3F-4EC4-8349-E6D678BE7F1D}"/>
                </c:ext>
              </c:extLst>
            </c:dLbl>
            <c:dLbl>
              <c:idx val="4"/>
              <c:layout>
                <c:manualLayout>
                  <c:x val="5.2949627809978375E-2"/>
                  <c:y val="-3.2564102564102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3F-4EC4-8349-E6D678BE7F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3F-4EC4-8349-E6D678BE7F1D}"/>
                </c:ext>
              </c:extLst>
            </c:dLbl>
            <c:dLbl>
              <c:idx val="6"/>
              <c:layout>
                <c:manualLayout>
                  <c:x val="6.0009578184642164E-2"/>
                  <c:y val="-4.070512820512820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3F-4EC4-8349-E6D678BE7F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'L(2)'!$AH$4:$AH$11</c:f>
              <c:numCache>
                <c:formatCode>0.00</c:formatCode>
                <c:ptCount val="8"/>
                <c:pt idx="0">
                  <c:v>286.25499183333335</c:v>
                </c:pt>
                <c:pt idx="1">
                  <c:v>286.25499183333335</c:v>
                </c:pt>
                <c:pt idx="2">
                  <c:v>300.82363480000004</c:v>
                </c:pt>
                <c:pt idx="3">
                  <c:v>300.82363480000004</c:v>
                </c:pt>
                <c:pt idx="4">
                  <c:v>327.93342480000001</c:v>
                </c:pt>
                <c:pt idx="5">
                  <c:v>327.93342480000001</c:v>
                </c:pt>
                <c:pt idx="6">
                  <c:v>375.70752300000004</c:v>
                </c:pt>
                <c:pt idx="7">
                  <c:v>375.70752300000004</c:v>
                </c:pt>
              </c:numCache>
            </c:numRef>
          </c:xVal>
          <c:yVal>
            <c:numRef>
              <c:f>'L(2)'!$AG$4:$AG$11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3F-4EC4-8349-E6D678BE7F1D}"/>
            </c:ext>
          </c:extLst>
        </c:ser>
        <c:ser>
          <c:idx val="1"/>
          <c:order val="1"/>
          <c:tx>
            <c:strRef>
              <c:f>'L(2)'!$AG$14</c:f>
              <c:strCache>
                <c:ptCount val="1"/>
                <c:pt idx="0">
                  <c:v>Perfil 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3F-4EC4-8349-E6D678BE7F1D}"/>
                </c:ext>
              </c:extLst>
            </c:dLbl>
            <c:dLbl>
              <c:idx val="2"/>
              <c:layout>
                <c:manualLayout>
                  <c:x val="4.9419652622646484E-2"/>
                  <c:y val="-1.628205128205133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3F-4EC4-8349-E6D678BE7F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3F-4EC4-8349-E6D678BE7F1D}"/>
                </c:ext>
              </c:extLst>
            </c:dLbl>
            <c:dLbl>
              <c:idx val="4"/>
              <c:layout>
                <c:manualLayout>
                  <c:x val="5.6479602997310273E-2"/>
                  <c:y val="-3.79914529914529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3F-4EC4-8349-E6D678BE7F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3F-4EC4-8349-E6D678BE7F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'L(2)'!$AH$15:$AH$22</c:f>
              <c:numCache>
                <c:formatCode>0.00</c:formatCode>
                <c:ptCount val="8"/>
                <c:pt idx="0">
                  <c:v>322.57996150694447</c:v>
                </c:pt>
                <c:pt idx="1">
                  <c:v>322.57996150694447</c:v>
                </c:pt>
                <c:pt idx="2">
                  <c:v>511.62584636250006</c:v>
                </c:pt>
                <c:pt idx="3">
                  <c:v>511.62584636250006</c:v>
                </c:pt>
                <c:pt idx="4">
                  <c:v>820.38713293333331</c:v>
                </c:pt>
                <c:pt idx="5">
                  <c:v>820.38713293333331</c:v>
                </c:pt>
                <c:pt idx="6">
                  <c:v>1407.320216208333</c:v>
                </c:pt>
                <c:pt idx="7">
                  <c:v>1407.320216208333</c:v>
                </c:pt>
              </c:numCache>
            </c:numRef>
          </c:xVal>
          <c:yVal>
            <c:numRef>
              <c:f>'L(2)'!$AG$15:$AG$22</c:f>
              <c:numCache>
                <c:formatCode>0.00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F-4EC4-8349-E6D678BE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15039"/>
        <c:axId val="1359512543"/>
      </c:scatterChart>
      <c:valAx>
        <c:axId val="13595150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s-CO"/>
                  <a:t>VP</a:t>
                </a:r>
                <a:r>
                  <a:rPr lang="es-CO" baseline="0"/>
                  <a:t> - </a:t>
                </a:r>
                <a:r>
                  <a:rPr lang="es-CO"/>
                  <a:t>VS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s-CO"/>
          </a:p>
        </c:txPr>
        <c:crossAx val="1359512543"/>
        <c:crosses val="autoZero"/>
        <c:crossBetween val="midCat"/>
      </c:valAx>
      <c:valAx>
        <c:axId val="1359512543"/>
        <c:scaling>
          <c:orientation val="maxMin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s-CO"/>
                  <a:t>Profundidad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s-CO"/>
          </a:p>
        </c:txPr>
        <c:crossAx val="135951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Roboto" pitchFamily="2" charset="0"/>
          <a:ea typeface="Roboto" pitchFamily="2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111926</xdr:colOff>
      <xdr:row>0</xdr:row>
      <xdr:rowOff>155450</xdr:rowOff>
    </xdr:from>
    <xdr:to>
      <xdr:col>19</xdr:col>
      <xdr:colOff>555349</xdr:colOff>
      <xdr:row>5</xdr:row>
      <xdr:rowOff>51865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054580-435F-4080-8B90-E72092E8F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8226" y="155450"/>
          <a:ext cx="1110173" cy="1077515"/>
        </a:xfrm>
        <a:prstGeom prst="rect">
          <a:avLst/>
        </a:prstGeom>
      </xdr:spPr>
    </xdr:pic>
    <xdr:clientData/>
  </xdr:twoCellAnchor>
  <xdr:twoCellAnchor>
    <xdr:from>
      <xdr:col>12</xdr:col>
      <xdr:colOff>10594</xdr:colOff>
      <xdr:row>14</xdr:row>
      <xdr:rowOff>109256</xdr:rowOff>
    </xdr:from>
    <xdr:to>
      <xdr:col>15</xdr:col>
      <xdr:colOff>549146</xdr:colOff>
      <xdr:row>39</xdr:row>
      <xdr:rowOff>26756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3AE7F8-9E54-4014-8832-E98F29268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197728</xdr:colOff>
      <xdr:row>43</xdr:row>
      <xdr:rowOff>187833</xdr:rowOff>
    </xdr:from>
    <xdr:to>
      <xdr:col>8</xdr:col>
      <xdr:colOff>302916</xdr:colOff>
      <xdr:row>56</xdr:row>
      <xdr:rowOff>157269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4CC47E5-D820-4338-BEAB-151425A5E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3947" y="8653177"/>
          <a:ext cx="4320000" cy="24459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90056</xdr:rowOff>
    </xdr:from>
    <xdr:to>
      <xdr:col>7</xdr:col>
      <xdr:colOff>510566</xdr:colOff>
      <xdr:row>73</xdr:row>
      <xdr:rowOff>112556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CD45FF4-D8BE-4A1B-A071-04780DD3D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219" y="11412900"/>
          <a:ext cx="4041819" cy="28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110451</xdr:colOff>
      <xdr:row>58</xdr:row>
      <xdr:rowOff>160669</xdr:rowOff>
    </xdr:from>
    <xdr:to>
      <xdr:col>18</xdr:col>
      <xdr:colOff>313110</xdr:colOff>
      <xdr:row>73</xdr:row>
      <xdr:rowOff>183169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672FCE1-EA98-44D9-A6DC-752B35AB4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84920" y="11483513"/>
          <a:ext cx="3429253" cy="28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287286</xdr:colOff>
      <xdr:row>42</xdr:row>
      <xdr:rowOff>0</xdr:rowOff>
    </xdr:from>
    <xdr:to>
      <xdr:col>17</xdr:col>
      <xdr:colOff>535641</xdr:colOff>
      <xdr:row>57</xdr:row>
      <xdr:rowOff>22500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4C91B4F-73B9-4025-AA64-52D8DF8C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61755" y="8274844"/>
          <a:ext cx="2772480" cy="288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605117</xdr:colOff>
      <xdr:row>14</xdr:row>
      <xdr:rowOff>134470</xdr:rowOff>
    </xdr:from>
    <xdr:to>
      <xdr:col>23</xdr:col>
      <xdr:colOff>340511</xdr:colOff>
      <xdr:row>27</xdr:row>
      <xdr:rowOff>103906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844CD6-A611-40B5-8225-F3B016C3B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80411" y="3059205"/>
          <a:ext cx="4307394" cy="24459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111926</xdr:colOff>
      <xdr:row>0</xdr:row>
      <xdr:rowOff>155450</xdr:rowOff>
    </xdr:from>
    <xdr:to>
      <xdr:col>14</xdr:col>
      <xdr:colOff>555349</xdr:colOff>
      <xdr:row>5</xdr:row>
      <xdr:rowOff>51865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7A7B06-029E-4AB1-9FE0-ED1626E1D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8226" y="155450"/>
          <a:ext cx="1110173" cy="1077515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247651</xdr:colOff>
      <xdr:row>42</xdr:row>
      <xdr:rowOff>51627</xdr:rowOff>
    </xdr:from>
    <xdr:to>
      <xdr:col>24</xdr:col>
      <xdr:colOff>57151</xdr:colOff>
      <xdr:row>47</xdr:row>
      <xdr:rowOff>171671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920FAC7-B0A2-466C-8A9C-374D7CA99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3776" y="8319327"/>
          <a:ext cx="4914900" cy="120589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111926</xdr:colOff>
      <xdr:row>0</xdr:row>
      <xdr:rowOff>155450</xdr:rowOff>
    </xdr:from>
    <xdr:to>
      <xdr:col>14</xdr:col>
      <xdr:colOff>555349</xdr:colOff>
      <xdr:row>5</xdr:row>
      <xdr:rowOff>51865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E67B5D-4100-4E90-846A-7B3A15499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8226" y="155450"/>
          <a:ext cx="1110173" cy="1077515"/>
        </a:xfrm>
        <a:prstGeom prst="rect">
          <a:avLst/>
        </a:prstGeom>
      </xdr:spPr>
    </xdr:pic>
    <xdr:clientData/>
  </xdr:twoCellAnchor>
  <xdr:twoCellAnchor>
    <xdr:from>
      <xdr:col>8</xdr:col>
      <xdr:colOff>626917</xdr:colOff>
      <xdr:row>14</xdr:row>
      <xdr:rowOff>142874</xdr:rowOff>
    </xdr:from>
    <xdr:to>
      <xdr:col>12</xdr:col>
      <xdr:colOff>683617</xdr:colOff>
      <xdr:row>39</xdr:row>
      <xdr:rowOff>60374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56DDAE-F664-42D5-B584-36CEB5D2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400134</xdr:colOff>
      <xdr:row>45</xdr:row>
      <xdr:rowOff>2534</xdr:rowOff>
    </xdr:from>
    <xdr:to>
      <xdr:col>8</xdr:col>
      <xdr:colOff>695822</xdr:colOff>
      <xdr:row>57</xdr:row>
      <xdr:rowOff>151906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995DBD5-52C9-4619-B563-30612AEC0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6353" y="8848878"/>
          <a:ext cx="4320000" cy="2435372"/>
        </a:xfrm>
        <a:prstGeom prst="rect">
          <a:avLst/>
        </a:prstGeom>
      </xdr:spPr>
    </xdr:pic>
    <xdr:clientData/>
  </xdr:twoCellAnchor>
  <xdr:twoCellAnchor editAs="oneCell">
    <xdr:from>
      <xdr:col>1</xdr:col>
      <xdr:colOff>202406</xdr:colOff>
      <xdr:row>59</xdr:row>
      <xdr:rowOff>90056</xdr:rowOff>
    </xdr:from>
    <xdr:to>
      <xdr:col>8</xdr:col>
      <xdr:colOff>219913</xdr:colOff>
      <xdr:row>74</xdr:row>
      <xdr:rowOff>112556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11FCB08-4A0C-4CC0-8D69-F75549808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8625" y="11603400"/>
          <a:ext cx="4041819" cy="28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312857</xdr:colOff>
      <xdr:row>59</xdr:row>
      <xdr:rowOff>160669</xdr:rowOff>
    </xdr:from>
    <xdr:to>
      <xdr:col>13</xdr:col>
      <xdr:colOff>515516</xdr:colOff>
      <xdr:row>74</xdr:row>
      <xdr:rowOff>183169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0853A09-0A13-4C48-8FE5-D3BCD349F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87326" y="11674013"/>
          <a:ext cx="3429253" cy="28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489692</xdr:colOff>
      <xdr:row>43</xdr:row>
      <xdr:rowOff>0</xdr:rowOff>
    </xdr:from>
    <xdr:to>
      <xdr:col>13</xdr:col>
      <xdr:colOff>35578</xdr:colOff>
      <xdr:row>58</xdr:row>
      <xdr:rowOff>22500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3BF96B1-DAF7-458D-8EA4-BFC9B086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64161" y="8465344"/>
          <a:ext cx="2772480" cy="28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111926</xdr:colOff>
      <xdr:row>0</xdr:row>
      <xdr:rowOff>155450</xdr:rowOff>
    </xdr:from>
    <xdr:to>
      <xdr:col>14</xdr:col>
      <xdr:colOff>555349</xdr:colOff>
      <xdr:row>5</xdr:row>
      <xdr:rowOff>51865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0F4C8F-CEFA-49D5-A873-292EEDB8D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7876" y="155450"/>
          <a:ext cx="1110173" cy="1077515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247651</xdr:colOff>
      <xdr:row>42</xdr:row>
      <xdr:rowOff>51627</xdr:rowOff>
    </xdr:from>
    <xdr:to>
      <xdr:col>24</xdr:col>
      <xdr:colOff>57151</xdr:colOff>
      <xdr:row>47</xdr:row>
      <xdr:rowOff>171671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2AA599-A589-4863-A858-C0F1C900D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15726" y="8414577"/>
          <a:ext cx="4914900" cy="120589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886A-FAE5-42CE-A083-A71023B6C8B4}">
  <dimension ref="A1:AM234"/>
  <sheetViews>
    <sheetView showGridLines="0" view="pageBreakPreview" topLeftCell="A9" zoomScaleNormal="85" zoomScaleSheetLayoutView="85" workbookViewId="0">
      <selection activeCell="K12" sqref="K12"/>
    </sheetView>
  </sheetViews>
  <sheetFormatPr baseColWidth="10" defaultColWidth="9.140625" defaultRowHeight="15" customHeight="1" x14ac:dyDescent="0.25"/>
  <cols>
    <col min="1" max="1" width="3.42578125" style="5" customWidth="1"/>
    <col min="2" max="2" width="11.140625" style="5" bestFit="1" customWidth="1"/>
    <col min="3" max="3" width="10.5703125" style="5" bestFit="1" customWidth="1"/>
    <col min="4" max="4" width="10.5703125" style="5" customWidth="1"/>
    <col min="5" max="5" width="10.5703125" style="5" hidden="1" customWidth="1"/>
    <col min="6" max="11" width="10.28515625" style="5" customWidth="1"/>
    <col min="12" max="12" width="2.42578125" style="5" customWidth="1"/>
    <col min="13" max="15" width="15.28515625" style="5" bestFit="1" customWidth="1"/>
    <col min="16" max="16" width="12" style="5" bestFit="1" customWidth="1"/>
    <col min="17" max="18" width="10.5703125" style="5" customWidth="1"/>
    <col min="19" max="19" width="10" style="5" bestFit="1" customWidth="1"/>
    <col min="20" max="20" width="10.5703125" style="5" customWidth="1"/>
    <col min="21" max="21" width="2.42578125" style="5" customWidth="1"/>
    <col min="22" max="22" width="3.42578125" style="5" customWidth="1"/>
    <col min="23" max="23" width="9.140625" style="5"/>
    <col min="24" max="24" width="9.5703125" style="1" bestFit="1" customWidth="1"/>
    <col min="25" max="25" width="14.7109375" style="1" customWidth="1"/>
    <col min="26" max="26" width="14.7109375" style="1" bestFit="1" customWidth="1"/>
    <col min="27" max="27" width="12.7109375" style="1" bestFit="1" customWidth="1"/>
    <col min="28" max="28" width="6.5703125" style="1" bestFit="1" customWidth="1"/>
    <col min="29" max="32" width="9.140625" style="1"/>
    <col min="33" max="33" width="9.140625" style="5"/>
    <col min="34" max="35" width="10.7109375" style="5" customWidth="1"/>
    <col min="36" max="16384" width="9.140625" style="5"/>
  </cols>
  <sheetData>
    <row r="1" spans="1:39" s="4" customFormat="1" ht="15" customHeigh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  <c r="X1" s="2"/>
      <c r="Y1" s="2"/>
      <c r="Z1" s="2"/>
      <c r="AA1" s="2"/>
      <c r="AB1" s="2"/>
      <c r="AC1" s="2"/>
      <c r="AD1" s="2"/>
      <c r="AE1" s="2"/>
      <c r="AF1" s="2"/>
    </row>
    <row r="2" spans="1:39" s="10" customFormat="1" ht="19.5" customHeight="1" x14ac:dyDescent="0.25">
      <c r="A2" s="31"/>
      <c r="B2" s="88" t="s">
        <v>0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56</v>
      </c>
      <c r="N2" s="91"/>
      <c r="O2" s="91"/>
      <c r="P2" s="91"/>
      <c r="Q2" s="92"/>
      <c r="R2" s="19"/>
      <c r="S2" s="19"/>
      <c r="T2" s="11"/>
      <c r="V2" s="32"/>
      <c r="X2" s="12"/>
      <c r="Y2" s="12"/>
      <c r="Z2" s="12"/>
      <c r="AA2" s="12"/>
      <c r="AB2" s="12"/>
      <c r="AC2" s="12"/>
      <c r="AD2" s="12"/>
      <c r="AE2" s="12"/>
      <c r="AF2" s="12"/>
    </row>
    <row r="3" spans="1:39" s="13" customFormat="1" ht="19.5" customHeight="1" x14ac:dyDescent="0.25">
      <c r="A3" s="31"/>
      <c r="B3" s="88" t="s">
        <v>1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90" t="s">
        <v>57</v>
      </c>
      <c r="N3" s="91"/>
      <c r="O3" s="91"/>
      <c r="P3" s="91"/>
      <c r="Q3" s="92"/>
      <c r="R3" s="19"/>
      <c r="S3" s="19"/>
      <c r="T3" s="11"/>
      <c r="U3" s="10"/>
      <c r="V3" s="32"/>
      <c r="X3" s="86" t="s">
        <v>8</v>
      </c>
      <c r="Y3" s="86"/>
      <c r="Z3" s="86"/>
      <c r="AA3" s="86"/>
      <c r="AB3" s="86"/>
      <c r="AC3" s="46"/>
      <c r="AD3" s="86" t="s">
        <v>12</v>
      </c>
      <c r="AE3" s="86"/>
      <c r="AF3" s="86"/>
      <c r="AH3" s="86" t="s">
        <v>36</v>
      </c>
      <c r="AI3" s="86"/>
      <c r="AL3" s="87" t="s">
        <v>20</v>
      </c>
      <c r="AM3" s="87"/>
    </row>
    <row r="4" spans="1:39" s="13" customFormat="1" ht="19.5" customHeight="1" x14ac:dyDescent="0.25">
      <c r="A4" s="31"/>
      <c r="B4" s="88" t="s">
        <v>2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90" t="s">
        <v>58</v>
      </c>
      <c r="N4" s="91"/>
      <c r="O4" s="91"/>
      <c r="P4" s="91"/>
      <c r="Q4" s="92"/>
      <c r="R4" s="19"/>
      <c r="S4" s="19"/>
      <c r="T4" s="11"/>
      <c r="U4" s="10"/>
      <c r="V4" s="32"/>
      <c r="X4" s="46" t="s">
        <v>33</v>
      </c>
      <c r="Y4" s="46" t="s">
        <v>34</v>
      </c>
      <c r="Z4" s="46" t="s">
        <v>35</v>
      </c>
      <c r="AA4" s="46" t="s">
        <v>6</v>
      </c>
      <c r="AB4" s="46" t="s">
        <v>7</v>
      </c>
      <c r="AC4" s="46"/>
      <c r="AD4" s="46" t="s">
        <v>9</v>
      </c>
      <c r="AE4" s="46" t="s">
        <v>10</v>
      </c>
      <c r="AF4" s="46" t="s">
        <v>11</v>
      </c>
      <c r="AH4" s="46" t="s">
        <v>10</v>
      </c>
      <c r="AI4" s="46" t="s">
        <v>11</v>
      </c>
      <c r="AJ4" s="13" t="s">
        <v>32</v>
      </c>
      <c r="AL4" s="17">
        <v>0</v>
      </c>
      <c r="AM4" s="16">
        <f>+N11</f>
        <v>283.82140375</v>
      </c>
    </row>
    <row r="5" spans="1:39" s="13" customFormat="1" ht="19.5" customHeight="1" x14ac:dyDescent="0.25">
      <c r="A5" s="31"/>
      <c r="B5" s="88" t="s">
        <v>3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90" t="s">
        <v>54</v>
      </c>
      <c r="N5" s="91"/>
      <c r="O5" s="91"/>
      <c r="P5" s="91"/>
      <c r="Q5" s="92"/>
      <c r="R5" s="19"/>
      <c r="S5" s="19"/>
      <c r="T5" s="11"/>
      <c r="U5" s="10"/>
      <c r="V5" s="32"/>
      <c r="X5" s="46">
        <v>0</v>
      </c>
      <c r="Y5" s="46">
        <v>282.40841599999999</v>
      </c>
      <c r="Z5" s="46">
        <v>1604.5261620000001</v>
      </c>
      <c r="AA5" s="46">
        <v>1.823088</v>
      </c>
      <c r="AB5" s="46">
        <v>30.063828999999998</v>
      </c>
      <c r="AC5" s="46"/>
      <c r="AD5" s="6">
        <v>0</v>
      </c>
      <c r="AE5" s="6">
        <v>0</v>
      </c>
      <c r="AF5" s="6">
        <v>305.94149199999998</v>
      </c>
      <c r="AH5" s="1">
        <f>+AVERAGE(AE5,AE23,AE41,AE59,AE77,AE95,AE113,AE131,AE149,AE167,AE185,AE203,AE221,AE239,AE257,AE275,AE293,AE311,AE329,AE347,AE365,AE383,AE401,AE419)</f>
        <v>0</v>
      </c>
      <c r="AI5" s="1">
        <f>+AVERAGE(AF5,AF23,AF41,AF59,AF77,AF95,AF113,AF131,AF149,AF167,AF185,AF203,AF221,AF239,AF257,AF275,AF293,AF311,AF329,AF347,AF365,AF383,AF401,AF419)</f>
        <v>324.62590441666663</v>
      </c>
      <c r="AJ5" s="43">
        <f>+$AH$5-AH5</f>
        <v>0</v>
      </c>
      <c r="AL5" s="16">
        <f>+M11</f>
        <v>3</v>
      </c>
      <c r="AM5" s="16">
        <f>+AM4</f>
        <v>283.82140375</v>
      </c>
    </row>
    <row r="6" spans="1:39" ht="15" customHeight="1" x14ac:dyDescent="0.25">
      <c r="A6" s="3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4"/>
      <c r="X6" s="1">
        <v>0.51724099999999995</v>
      </c>
      <c r="Y6" s="1">
        <v>282.40409499999998</v>
      </c>
      <c r="Z6" s="1">
        <v>1604.5209170000001</v>
      </c>
      <c r="AA6" s="1">
        <v>1.823088</v>
      </c>
      <c r="AB6" s="1">
        <v>30.062363000000001</v>
      </c>
      <c r="AD6" s="6">
        <v>0</v>
      </c>
      <c r="AE6" s="6">
        <v>-0.32738</v>
      </c>
      <c r="AF6" s="6">
        <v>324.89269999999999</v>
      </c>
      <c r="AH6" s="1">
        <f t="shared" ref="AH6:AI22" si="0">+AVERAGE(AE6,AE24,AE42,AE60,AE78,AE96,AE114,AE132,AE150,AE168,AE186,AE204,AE222,AE240,AE258,AE276,AE294,AE312,AE330,AE348,AE366,AE384,AE402,AE420)</f>
        <v>-0.32737999999999995</v>
      </c>
      <c r="AI6" s="1">
        <f t="shared" si="0"/>
        <v>350.58433308333338</v>
      </c>
      <c r="AJ6" s="43">
        <f>+$AH$5-AH6</f>
        <v>0.32737999999999995</v>
      </c>
      <c r="AL6" s="16">
        <f>+AL5</f>
        <v>3</v>
      </c>
      <c r="AM6" s="16">
        <f>+N12</f>
        <v>298.05178714285711</v>
      </c>
    </row>
    <row r="7" spans="1:39" ht="18" customHeight="1" x14ac:dyDescent="0.25">
      <c r="A7" s="80" t="s">
        <v>22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34"/>
      <c r="X7" s="1">
        <v>1.071429</v>
      </c>
      <c r="Y7" s="1">
        <v>282.41863799999999</v>
      </c>
      <c r="Z7" s="1">
        <v>1604.5247320000001</v>
      </c>
      <c r="AA7" s="1">
        <v>1.823088</v>
      </c>
      <c r="AB7" s="1">
        <v>30.067295000000001</v>
      </c>
      <c r="AD7" s="6">
        <v>0</v>
      </c>
      <c r="AE7" s="6">
        <v>-0.98214100000000004</v>
      </c>
      <c r="AF7" s="6">
        <v>339.22532200000001</v>
      </c>
      <c r="AH7" s="1">
        <f t="shared" si="0"/>
        <v>-0.98214100000000026</v>
      </c>
      <c r="AI7" s="1">
        <f t="shared" si="0"/>
        <v>398.61092716666667</v>
      </c>
      <c r="AJ7" s="43">
        <f>+$AH$5-AH7</f>
        <v>0.98214100000000026</v>
      </c>
      <c r="AL7" s="16">
        <f>+M12</f>
        <v>10</v>
      </c>
      <c r="AM7" s="16">
        <f>+AM6</f>
        <v>298.05178714285711</v>
      </c>
    </row>
    <row r="8" spans="1:39" s="3" customFormat="1" ht="15" customHeight="1" x14ac:dyDescent="0.25">
      <c r="A8" s="35"/>
      <c r="V8" s="36"/>
      <c r="X8" s="1">
        <v>1.6625620000000001</v>
      </c>
      <c r="Y8" s="1">
        <v>282.50008800000001</v>
      </c>
      <c r="Z8" s="1">
        <v>1604.591608</v>
      </c>
      <c r="AA8" s="1">
        <v>1.823088</v>
      </c>
      <c r="AB8" s="1">
        <v>30.094919000000001</v>
      </c>
      <c r="AC8" s="1"/>
      <c r="AD8" s="6">
        <v>0</v>
      </c>
      <c r="AE8" s="6">
        <v>-1.6369020000000001</v>
      </c>
      <c r="AF8" s="6">
        <v>417.22390100000001</v>
      </c>
      <c r="AH8" s="1">
        <f t="shared" si="0"/>
        <v>-1.6369019999999994</v>
      </c>
      <c r="AI8" s="1">
        <f t="shared" si="0"/>
        <v>417.64561841666665</v>
      </c>
      <c r="AJ8" s="44">
        <f t="shared" ref="AJ8:AJ13" si="1">+$AH$5-AH8</f>
        <v>1.6369019999999994</v>
      </c>
      <c r="AL8" s="16">
        <f>+AL7</f>
        <v>10</v>
      </c>
      <c r="AM8" s="16">
        <f>+N13</f>
        <v>327.93342480000001</v>
      </c>
    </row>
    <row r="9" spans="1:39" s="46" customFormat="1" ht="53.25" customHeight="1" x14ac:dyDescent="0.25">
      <c r="A9" s="37"/>
      <c r="B9" s="47" t="s">
        <v>5</v>
      </c>
      <c r="C9" s="47" t="s">
        <v>4</v>
      </c>
      <c r="D9" s="47" t="s">
        <v>14</v>
      </c>
      <c r="E9" s="8"/>
      <c r="F9" s="82" t="s">
        <v>18</v>
      </c>
      <c r="G9" s="97" t="s">
        <v>59</v>
      </c>
      <c r="H9" s="97" t="s">
        <v>60</v>
      </c>
      <c r="I9" s="97" t="s">
        <v>61</v>
      </c>
      <c r="J9" s="97" t="s">
        <v>62</v>
      </c>
      <c r="K9" s="97" t="s">
        <v>63</v>
      </c>
      <c r="M9" s="47" t="s">
        <v>29</v>
      </c>
      <c r="N9" s="47" t="s">
        <v>4</v>
      </c>
      <c r="O9" s="47" t="s">
        <v>14</v>
      </c>
      <c r="P9" s="47" t="s">
        <v>15</v>
      </c>
      <c r="Q9" s="47" t="s">
        <v>23</v>
      </c>
      <c r="R9" s="47" t="s">
        <v>24</v>
      </c>
      <c r="S9" s="47" t="s">
        <v>26</v>
      </c>
      <c r="T9" s="47" t="s">
        <v>27</v>
      </c>
      <c r="V9" s="38"/>
      <c r="X9" s="1">
        <v>2.2906399999999998</v>
      </c>
      <c r="Y9" s="1">
        <v>282.58675299999999</v>
      </c>
      <c r="Z9" s="1">
        <v>1604.673624</v>
      </c>
      <c r="AA9" s="1">
        <v>1.823088</v>
      </c>
      <c r="AB9" s="1">
        <v>30.124327999999998</v>
      </c>
      <c r="AD9" s="6">
        <v>0</v>
      </c>
      <c r="AE9" s="6">
        <v>-2.2916620000000001</v>
      </c>
      <c r="AF9" s="6">
        <v>503.20965100000001</v>
      </c>
      <c r="AH9" s="1">
        <f t="shared" si="0"/>
        <v>-2.2916619999999996</v>
      </c>
      <c r="AI9" s="1">
        <f t="shared" si="0"/>
        <v>442.45893516666661</v>
      </c>
      <c r="AJ9" s="43">
        <f t="shared" si="1"/>
        <v>2.2916619999999996</v>
      </c>
      <c r="AL9" s="16">
        <f>+M13</f>
        <v>15</v>
      </c>
      <c r="AM9" s="16">
        <f>+AM8</f>
        <v>327.93342480000001</v>
      </c>
    </row>
    <row r="10" spans="1:39" s="1" customFormat="1" ht="15" customHeight="1" x14ac:dyDescent="0.25">
      <c r="A10" s="39"/>
      <c r="B10" s="7">
        <v>0</v>
      </c>
      <c r="C10" s="7">
        <f>Y5</f>
        <v>282.40841599999999</v>
      </c>
      <c r="D10" s="7">
        <f>AVERAGE(AI5:AI6)</f>
        <v>337.60511874999997</v>
      </c>
      <c r="E10" s="18"/>
      <c r="F10" s="83"/>
      <c r="G10" s="97">
        <f>C10*0.8</f>
        <v>225.9267328</v>
      </c>
      <c r="H10" s="97">
        <f>(((POWER(G10,2))*$Q$11)/1000)*0.05</f>
        <v>4.6562795562493191</v>
      </c>
      <c r="I10" s="97">
        <f t="shared" ref="I10:I40" si="2">+(0.5*((D10/C10)^2)-1)/(((D10/C10)^2)-1)</f>
        <v>-0.66522815196181406</v>
      </c>
      <c r="J10" s="97">
        <f>2*H10*(1+P11)</f>
        <v>9.5151310826389501</v>
      </c>
      <c r="K10" s="97">
        <f>J10*(1-(2^0.2))</f>
        <v>-1.4148843395695696</v>
      </c>
      <c r="M10" s="47" t="s">
        <v>19</v>
      </c>
      <c r="N10" s="47" t="s">
        <v>13</v>
      </c>
      <c r="O10" s="47" t="s">
        <v>13</v>
      </c>
      <c r="P10" s="47" t="s">
        <v>28</v>
      </c>
      <c r="Q10" s="47" t="s">
        <v>37</v>
      </c>
      <c r="R10" s="47" t="s">
        <v>25</v>
      </c>
      <c r="S10" s="47" t="s">
        <v>25</v>
      </c>
      <c r="T10" s="47" t="s">
        <v>25</v>
      </c>
      <c r="V10" s="40"/>
      <c r="X10" s="1">
        <v>2.9556650000000002</v>
      </c>
      <c r="Y10" s="1">
        <v>284.24224299999997</v>
      </c>
      <c r="Z10" s="1">
        <v>1606.527448</v>
      </c>
      <c r="AA10" s="1">
        <v>1.823671</v>
      </c>
      <c r="AB10" s="1">
        <v>30.689969999999999</v>
      </c>
      <c r="AD10" s="6">
        <v>0</v>
      </c>
      <c r="AE10" s="6">
        <v>-2.9464229999999998</v>
      </c>
      <c r="AF10" s="6">
        <v>504.20963799999998</v>
      </c>
      <c r="AH10" s="1">
        <f t="shared" si="0"/>
        <v>-2.9464229999999998</v>
      </c>
      <c r="AI10" s="1">
        <f t="shared" si="0"/>
        <v>457.42186925000004</v>
      </c>
      <c r="AJ10" s="43">
        <f t="shared" si="1"/>
        <v>2.9464229999999998</v>
      </c>
      <c r="AL10" s="16">
        <f>+AL9</f>
        <v>15</v>
      </c>
      <c r="AM10" s="16">
        <f>+N14</f>
        <v>375.70752300000004</v>
      </c>
    </row>
    <row r="11" spans="1:39" s="1" customFormat="1" ht="15" customHeight="1" x14ac:dyDescent="0.25">
      <c r="A11" s="39"/>
      <c r="B11" s="7">
        <v>1</v>
      </c>
      <c r="C11" s="7">
        <f>+Y8</f>
        <v>282.50008800000001</v>
      </c>
      <c r="D11" s="7">
        <f>AI7</f>
        <v>398.61092716666667</v>
      </c>
      <c r="E11" s="20">
        <f>+$B$11/C11</f>
        <v>3.5398219061793705E-3</v>
      </c>
      <c r="F11" s="84">
        <f>+$B$40/(SUM(E11:E40))</f>
        <v>335.50461595713085</v>
      </c>
      <c r="G11" s="97">
        <f t="shared" ref="G11:G40" si="3">C11*0.8</f>
        <v>226.00007040000003</v>
      </c>
      <c r="H11" s="97">
        <f t="shared" ref="H11:H13" si="4">(((POWER(G11,2))*$Q$11)/1000)*0.05</f>
        <v>4.6593029770456322</v>
      </c>
      <c r="I11" s="97">
        <f t="shared" si="2"/>
        <v>-4.5642910812737272E-3</v>
      </c>
      <c r="J11" s="97">
        <v>9.5</v>
      </c>
      <c r="K11" s="97">
        <f>J11*(1-0.5^0.4)</f>
        <v>2.3003463090756084</v>
      </c>
      <c r="M11" s="9">
        <v>3</v>
      </c>
      <c r="N11" s="9">
        <f>+AVERAGE(C10:C13)</f>
        <v>283.82140375</v>
      </c>
      <c r="O11" s="9">
        <f>+AVERAGE(D10:D13)</f>
        <v>405.92254798958334</v>
      </c>
      <c r="P11" s="9">
        <f>+(0.5*((O11/N11)^2)-1)/(((O11/N11)^2)-1)</f>
        <v>2.1752556702532493E-2</v>
      </c>
      <c r="Q11" s="9">
        <f>+AVERAGE(AA5:AA14)</f>
        <v>1.8244577</v>
      </c>
      <c r="R11" s="9">
        <f>+(N11^2)*(Q11/1000)</f>
        <v>146.96844058484484</v>
      </c>
      <c r="S11" s="9">
        <f>2*R11*(1+P11)</f>
        <v>300.33075984429894</v>
      </c>
      <c r="T11" s="9">
        <f>+(S11/(3*(1-(2*P11))))</f>
        <v>104.66365757355958</v>
      </c>
      <c r="V11" s="40"/>
      <c r="X11" s="1">
        <v>3.657635</v>
      </c>
      <c r="Y11" s="1">
        <v>287.79035800000003</v>
      </c>
      <c r="Z11" s="1">
        <v>1610.5084420000001</v>
      </c>
      <c r="AA11" s="1">
        <v>1.824983</v>
      </c>
      <c r="AB11" s="1">
        <v>31.926729999999999</v>
      </c>
      <c r="AD11" s="6">
        <v>0</v>
      </c>
      <c r="AE11" s="6">
        <v>-3.6011839999999999</v>
      </c>
      <c r="AF11" s="6">
        <v>507.56412699999998</v>
      </c>
      <c r="AH11" s="1">
        <f t="shared" si="0"/>
        <v>-3.6011840000000013</v>
      </c>
      <c r="AI11" s="1">
        <f t="shared" si="0"/>
        <v>471.08683241666671</v>
      </c>
      <c r="AJ11" s="44">
        <f t="shared" si="1"/>
        <v>3.6011840000000013</v>
      </c>
      <c r="AL11" s="16">
        <f>+M14</f>
        <v>30</v>
      </c>
      <c r="AM11" s="16">
        <f>+AM10</f>
        <v>375.70752300000004</v>
      </c>
    </row>
    <row r="12" spans="1:39" s="1" customFormat="1" ht="15" customHeight="1" x14ac:dyDescent="0.25">
      <c r="A12" s="39"/>
      <c r="B12" s="7">
        <v>2</v>
      </c>
      <c r="C12" s="7">
        <f>+Y9</f>
        <v>282.58675299999999</v>
      </c>
      <c r="D12" s="7">
        <f>AVERAGE(AI8:AI9)</f>
        <v>430.0522767916666</v>
      </c>
      <c r="E12" s="20">
        <f t="shared" ref="E12:E40" si="5">+$B$11/C12</f>
        <v>3.5387362973805076E-3</v>
      </c>
      <c r="F12" s="84"/>
      <c r="G12" s="97">
        <f t="shared" si="3"/>
        <v>226.0694024</v>
      </c>
      <c r="H12" s="97">
        <f t="shared" si="4"/>
        <v>4.6621621650462171</v>
      </c>
      <c r="I12" s="97">
        <f t="shared" si="2"/>
        <v>0.12006132742028532</v>
      </c>
      <c r="J12" s="97"/>
      <c r="K12" s="97"/>
      <c r="M12" s="9">
        <v>10</v>
      </c>
      <c r="N12" s="9">
        <f>+AVERAGE(C14:C20)</f>
        <v>298.05178714285711</v>
      </c>
      <c r="O12" s="9">
        <f>+AVERAGE(D14:D20)</f>
        <v>562.64873818750004</v>
      </c>
      <c r="P12" s="9">
        <f>+(0.5*((O12/N12)^2)-1)/(((O12/N12)^2)-1)</f>
        <v>0.30496320068093896</v>
      </c>
      <c r="Q12" s="9">
        <f>+AVERAGE(AA14:AA20)</f>
        <v>1.8329929999999999</v>
      </c>
      <c r="R12" s="9">
        <f>+(N12^2)*(Q12/1000)</f>
        <v>162.83369086824572</v>
      </c>
      <c r="S12" s="9">
        <f>2*R12*(1+P12)</f>
        <v>424.983948828233</v>
      </c>
      <c r="T12" s="9">
        <f>+(S12/(3*(1-(2*P12))))</f>
        <v>363.1656096969005</v>
      </c>
      <c r="V12" s="40"/>
      <c r="X12" s="1">
        <v>4.3965519999999998</v>
      </c>
      <c r="Y12" s="1">
        <v>290.24094300000002</v>
      </c>
      <c r="Z12" s="1">
        <v>1613.3021120000001</v>
      </c>
      <c r="AA12" s="1">
        <v>1.826003</v>
      </c>
      <c r="AB12" s="1">
        <v>32.800615000000001</v>
      </c>
      <c r="AD12" s="6">
        <v>0</v>
      </c>
      <c r="AE12" s="6">
        <v>-4.2559449999999996</v>
      </c>
      <c r="AF12" s="6">
        <v>508.59469200000001</v>
      </c>
      <c r="AH12" s="1">
        <f t="shared" si="0"/>
        <v>-4.2559449999999988</v>
      </c>
      <c r="AI12" s="1">
        <f t="shared" si="0"/>
        <v>492.75776258333343</v>
      </c>
      <c r="AJ12" s="45">
        <f t="shared" si="1"/>
        <v>4.2559449999999988</v>
      </c>
    </row>
    <row r="13" spans="1:39" s="1" customFormat="1" ht="15" customHeight="1" x14ac:dyDescent="0.25">
      <c r="A13" s="39"/>
      <c r="B13" s="7">
        <v>3</v>
      </c>
      <c r="C13" s="7">
        <f>+Y11</f>
        <v>287.79035800000003</v>
      </c>
      <c r="D13" s="7">
        <f>AI10</f>
        <v>457.42186925000004</v>
      </c>
      <c r="E13" s="20">
        <f t="shared" si="5"/>
        <v>3.4747515759370922E-3</v>
      </c>
      <c r="F13" s="84"/>
      <c r="G13" s="97">
        <f t="shared" si="3"/>
        <v>230.23228640000002</v>
      </c>
      <c r="H13" s="97">
        <f t="shared" si="4"/>
        <v>4.8354428629655803</v>
      </c>
      <c r="I13" s="97">
        <f t="shared" si="2"/>
        <v>0.17240596908147629</v>
      </c>
      <c r="J13" s="97"/>
      <c r="K13" s="97"/>
      <c r="M13" s="9">
        <v>15</v>
      </c>
      <c r="N13" s="9">
        <f>+AVERAGE(C21:C25)</f>
        <v>327.93342480000001</v>
      </c>
      <c r="O13" s="9">
        <f>+AVERAGE(D21:D25)</f>
        <v>773.9841125833334</v>
      </c>
      <c r="P13" s="9">
        <f>+(0.5*((O13/N13)^2)-1)/(((O13/N13)^2)-1)</f>
        <v>0.39060233179191528</v>
      </c>
      <c r="Q13" s="9">
        <f>+AVERAGE(AA19:AA28)</f>
        <v>1.8445106000000002</v>
      </c>
      <c r="R13" s="9">
        <f>+(N13^2)*(Q13/1000)</f>
        <v>198.35928064340982</v>
      </c>
      <c r="S13" s="9">
        <f>2*R13*(1+P13)</f>
        <v>551.67775639058516</v>
      </c>
      <c r="T13" s="9">
        <f>+(S13/(3*(1-(2*P13))))</f>
        <v>840.47762843421526</v>
      </c>
      <c r="V13" s="40"/>
      <c r="X13" s="1">
        <v>5.1724139999999998</v>
      </c>
      <c r="Y13" s="1">
        <v>292.00339300000002</v>
      </c>
      <c r="Z13" s="1">
        <v>1615.3775450000001</v>
      </c>
      <c r="AA13" s="1">
        <v>1.8268759999999999</v>
      </c>
      <c r="AB13" s="1">
        <v>33.439155999999997</v>
      </c>
      <c r="AD13" s="6">
        <v>0</v>
      </c>
      <c r="AE13" s="6">
        <v>-5.6309420000000001</v>
      </c>
      <c r="AF13" s="6">
        <v>510.487616</v>
      </c>
      <c r="AH13" s="1">
        <f t="shared" si="0"/>
        <v>-5.6309419999999983</v>
      </c>
      <c r="AI13" s="1">
        <f t="shared" si="0"/>
        <v>494.42529433333334</v>
      </c>
      <c r="AJ13" s="43">
        <f t="shared" si="1"/>
        <v>5.6309419999999983</v>
      </c>
    </row>
    <row r="14" spans="1:39" s="1" customFormat="1" ht="15" customHeight="1" x14ac:dyDescent="0.25">
      <c r="A14" s="39"/>
      <c r="B14" s="7">
        <v>4</v>
      </c>
      <c r="C14" s="7">
        <f>+Y12</f>
        <v>290.24094300000002</v>
      </c>
      <c r="D14" s="7">
        <f>AVERAGE(AI11:AI12)</f>
        <v>481.92229750000007</v>
      </c>
      <c r="E14" s="20">
        <f t="shared" si="5"/>
        <v>3.4454132820261681E-3</v>
      </c>
      <c r="F14" s="84"/>
      <c r="G14" s="97">
        <f t="shared" si="3"/>
        <v>232.19275440000001</v>
      </c>
      <c r="H14" s="97">
        <f>((POWER(G14,2))*$Q$12)/1000</f>
        <v>98.823022639682662</v>
      </c>
      <c r="I14" s="97">
        <f t="shared" si="2"/>
        <v>0.21542393834532014</v>
      </c>
      <c r="J14" s="97"/>
      <c r="K14" s="97"/>
      <c r="M14" s="9">
        <f>+B40</f>
        <v>30</v>
      </c>
      <c r="N14" s="9">
        <f>+AVERAGE(C26:C40)</f>
        <v>375.70752300000004</v>
      </c>
      <c r="O14" s="9">
        <f>+AVERAGE(D26:D40)</f>
        <v>1135.3523582499997</v>
      </c>
      <c r="P14" s="9">
        <f>+(0.5*((O14/N14)^2)-1)/(((O14/N14)^2)-1)</f>
        <v>0.43851381856937383</v>
      </c>
      <c r="Q14" s="9">
        <f>+AVERAGE(AA28:AA34)</f>
        <v>1.8558862857142857</v>
      </c>
      <c r="R14" s="9">
        <f>+(N14^2)*(Q14/1000)</f>
        <v>261.96974963884747</v>
      </c>
      <c r="S14" s="9">
        <f>2*R14*(1+P14)</f>
        <v>753.69420980528264</v>
      </c>
      <c r="T14" s="9">
        <f>+(S14/(3*(1-(2*P14))))</f>
        <v>2042.9907779513655</v>
      </c>
      <c r="V14" s="40"/>
      <c r="X14" s="1">
        <v>5.9852220000000003</v>
      </c>
      <c r="Y14" s="1">
        <v>293.08095600000001</v>
      </c>
      <c r="Z14" s="1">
        <v>1616.7323590000001</v>
      </c>
      <c r="AA14" s="1">
        <v>1.827604</v>
      </c>
      <c r="AB14" s="1">
        <v>33.833730000000003</v>
      </c>
      <c r="AD14" s="6">
        <v>0</v>
      </c>
      <c r="AE14" s="6">
        <v>-7.0059389999999997</v>
      </c>
      <c r="AF14" s="6">
        <v>539.99096199999997</v>
      </c>
      <c r="AH14" s="1">
        <f t="shared" si="0"/>
        <v>-7.0059389999999988</v>
      </c>
      <c r="AI14" s="1">
        <f t="shared" si="0"/>
        <v>535.64562899999999</v>
      </c>
      <c r="AJ14" s="43">
        <f>+$AH$5-AH14</f>
        <v>7.0059389999999988</v>
      </c>
      <c r="AL14" s="85" t="s">
        <v>21</v>
      </c>
      <c r="AM14" s="85"/>
    </row>
    <row r="15" spans="1:39" s="1" customFormat="1" ht="15" customHeight="1" x14ac:dyDescent="0.25">
      <c r="A15" s="39"/>
      <c r="B15" s="7">
        <v>5</v>
      </c>
      <c r="C15" s="7">
        <f>+Y13</f>
        <v>292.00339300000002</v>
      </c>
      <c r="D15" s="7">
        <f>AVERAGE(AI12:AI13)</f>
        <v>493.59152845833341</v>
      </c>
      <c r="E15" s="20">
        <f t="shared" si="5"/>
        <v>3.4246177406575544E-3</v>
      </c>
      <c r="F15" s="84"/>
      <c r="G15" s="97">
        <f t="shared" si="3"/>
        <v>233.60271440000002</v>
      </c>
      <c r="H15" s="97">
        <f>((POWER(G15,2))*$Q$12)/1000</f>
        <v>100.02684625326572</v>
      </c>
      <c r="I15" s="97">
        <f t="shared" si="2"/>
        <v>0.23079559323357773</v>
      </c>
      <c r="J15" s="97"/>
      <c r="K15" s="97"/>
      <c r="L15" s="3"/>
      <c r="M15" s="3"/>
      <c r="N15" s="3"/>
      <c r="O15" s="3"/>
      <c r="P15" s="3"/>
      <c r="Q15" s="3"/>
      <c r="R15" s="3"/>
      <c r="S15" s="3"/>
      <c r="V15" s="40"/>
      <c r="X15" s="1">
        <v>6.834975</v>
      </c>
      <c r="Y15" s="1">
        <v>292.66974299999998</v>
      </c>
      <c r="Z15" s="1">
        <v>1616.453767</v>
      </c>
      <c r="AA15" s="1">
        <v>1.8278749999999999</v>
      </c>
      <c r="AB15" s="1">
        <v>33.682777999999999</v>
      </c>
      <c r="AD15" s="1">
        <v>0</v>
      </c>
      <c r="AE15" s="1">
        <v>-8.3809380000000004</v>
      </c>
      <c r="AF15" s="1">
        <v>594.20800199999996</v>
      </c>
      <c r="AH15" s="1">
        <f t="shared" si="0"/>
        <v>-8.3809380000000004</v>
      </c>
      <c r="AI15" s="1">
        <f t="shared" si="0"/>
        <v>595.16240658333334</v>
      </c>
      <c r="AJ15" s="43">
        <f t="shared" ref="AJ15:AJ22" si="6">+$AH$5-AH15</f>
        <v>8.3809380000000004</v>
      </c>
      <c r="AL15" s="1">
        <f>+AL4</f>
        <v>0</v>
      </c>
      <c r="AM15" s="1">
        <f>+O11</f>
        <v>405.92254798958334</v>
      </c>
    </row>
    <row r="16" spans="1:39" s="1" customFormat="1" ht="15" customHeight="1" x14ac:dyDescent="0.25">
      <c r="A16" s="39"/>
      <c r="B16" s="7">
        <v>6</v>
      </c>
      <c r="C16" s="7">
        <f>+Y14</f>
        <v>293.08095600000001</v>
      </c>
      <c r="D16" s="7">
        <f>AVERAGE(D15,D17)</f>
        <v>514.61857872916676</v>
      </c>
      <c r="E16" s="20">
        <f t="shared" si="5"/>
        <v>3.4120265391791608E-3</v>
      </c>
      <c r="F16" s="84"/>
      <c r="G16" s="97">
        <f t="shared" si="3"/>
        <v>234.46476480000001</v>
      </c>
      <c r="H16" s="97">
        <f>((POWER(G16,2))*$Q$12)/1000</f>
        <v>100.76645481859299</v>
      </c>
      <c r="I16" s="97">
        <f t="shared" si="2"/>
        <v>0.25997975233895393</v>
      </c>
      <c r="J16" s="97"/>
      <c r="K16" s="97"/>
      <c r="V16" s="40"/>
      <c r="X16" s="1">
        <v>7.7216750000000003</v>
      </c>
      <c r="Y16" s="1">
        <v>299.37434200000001</v>
      </c>
      <c r="Z16" s="1">
        <v>1624.0706439999999</v>
      </c>
      <c r="AA16" s="1">
        <v>1.8306560000000001</v>
      </c>
      <c r="AB16" s="1">
        <v>36.202221999999999</v>
      </c>
      <c r="AD16" s="1">
        <v>0</v>
      </c>
      <c r="AE16" s="1">
        <v>-9.7559349999999991</v>
      </c>
      <c r="AF16" s="1">
        <v>709.683359</v>
      </c>
      <c r="AH16" s="1">
        <f t="shared" si="0"/>
        <v>-9.7559349999999974</v>
      </c>
      <c r="AI16" s="1">
        <f t="shared" si="0"/>
        <v>680.01301583333327</v>
      </c>
      <c r="AJ16" s="43">
        <f t="shared" si="6"/>
        <v>9.7559349999999974</v>
      </c>
      <c r="AL16" s="1">
        <f t="shared" ref="AL16:AL21" si="7">+AL5</f>
        <v>3</v>
      </c>
      <c r="AM16" s="1">
        <f>+AM15</f>
        <v>405.92254798958334</v>
      </c>
    </row>
    <row r="17" spans="1:39" s="1" customFormat="1" ht="15" customHeight="1" x14ac:dyDescent="0.25">
      <c r="A17" s="39"/>
      <c r="B17" s="7">
        <v>7</v>
      </c>
      <c r="C17" s="7">
        <f t="shared" ref="C17:C21" si="8">+Y15</f>
        <v>292.66974299999998</v>
      </c>
      <c r="D17" s="7">
        <f>AI14</f>
        <v>535.64562899999999</v>
      </c>
      <c r="E17" s="20">
        <f t="shared" si="5"/>
        <v>3.4168205764953299E-3</v>
      </c>
      <c r="F17" s="84"/>
      <c r="G17" s="97">
        <f t="shared" si="3"/>
        <v>234.13579440000001</v>
      </c>
      <c r="H17" s="97">
        <f>((POWER(G17,2))*$Q$12)/1000</f>
        <v>100.48388847502031</v>
      </c>
      <c r="I17" s="97">
        <f t="shared" si="2"/>
        <v>0.28720238254155728</v>
      </c>
      <c r="J17" s="97"/>
      <c r="K17" s="97"/>
      <c r="L17" s="3"/>
      <c r="M17" s="3"/>
      <c r="N17" s="3"/>
      <c r="O17" s="3"/>
      <c r="P17" s="3"/>
      <c r="Q17" s="3"/>
      <c r="R17" s="3"/>
      <c r="S17" s="3"/>
      <c r="V17" s="40"/>
      <c r="X17" s="1">
        <v>8.6453199999999999</v>
      </c>
      <c r="Y17" s="1">
        <v>306.08671900000002</v>
      </c>
      <c r="Z17" s="1">
        <v>1631.693244</v>
      </c>
      <c r="AA17" s="1">
        <v>1.8334330000000001</v>
      </c>
      <c r="AB17" s="1">
        <v>38.851126999999998</v>
      </c>
      <c r="AD17" s="1">
        <v>0</v>
      </c>
      <c r="AE17" s="1">
        <v>-11.130932</v>
      </c>
      <c r="AF17" s="1">
        <v>722.48041599999999</v>
      </c>
      <c r="AH17" s="1">
        <f t="shared" si="0"/>
        <v>-11.130932</v>
      </c>
      <c r="AI17" s="1">
        <f t="shared" si="0"/>
        <v>707.05999424999993</v>
      </c>
      <c r="AJ17" s="43">
        <f t="shared" si="6"/>
        <v>11.130932</v>
      </c>
      <c r="AL17" s="1">
        <f t="shared" si="7"/>
        <v>3</v>
      </c>
      <c r="AM17" s="1">
        <f>+O12</f>
        <v>562.64873818750004</v>
      </c>
    </row>
    <row r="18" spans="1:39" s="1" customFormat="1" ht="15" customHeight="1" x14ac:dyDescent="0.25">
      <c r="A18" s="39"/>
      <c r="B18" s="7">
        <v>8</v>
      </c>
      <c r="C18" s="7">
        <f t="shared" si="8"/>
        <v>299.37434200000001</v>
      </c>
      <c r="D18" s="7">
        <f>AI15</f>
        <v>595.16240658333334</v>
      </c>
      <c r="E18" s="20">
        <f t="shared" si="5"/>
        <v>3.3402996172597851E-3</v>
      </c>
      <c r="F18" s="84"/>
      <c r="G18" s="97">
        <f t="shared" si="3"/>
        <v>239.49947360000002</v>
      </c>
      <c r="H18" s="97">
        <f>((POWER(G18,2))*$Q$12)/1000</f>
        <v>105.14047454763814</v>
      </c>
      <c r="I18" s="97">
        <f t="shared" si="2"/>
        <v>0.3306363032839168</v>
      </c>
      <c r="J18" s="97"/>
      <c r="K18" s="97"/>
      <c r="L18" s="3"/>
      <c r="M18" s="3"/>
      <c r="N18" s="3"/>
      <c r="O18" s="3"/>
      <c r="P18" s="3"/>
      <c r="Q18" s="3"/>
      <c r="R18" s="3"/>
      <c r="S18" s="3"/>
      <c r="V18" s="40"/>
      <c r="X18" s="1">
        <v>9.605912</v>
      </c>
      <c r="Y18" s="1">
        <v>312.90641399999998</v>
      </c>
      <c r="Z18" s="1">
        <v>1639.4302849999999</v>
      </c>
      <c r="AA18" s="1">
        <v>1.8362050000000001</v>
      </c>
      <c r="AB18" s="1">
        <v>41.675550000000001</v>
      </c>
      <c r="AD18" s="1">
        <v>0</v>
      </c>
      <c r="AE18" s="1">
        <v>-12.505929999999999</v>
      </c>
      <c r="AF18" s="1">
        <v>734.76934400000005</v>
      </c>
      <c r="AH18" s="1">
        <f t="shared" si="0"/>
        <v>-12.505930000000001</v>
      </c>
      <c r="AI18" s="1">
        <f t="shared" si="0"/>
        <v>732.1848670833333</v>
      </c>
      <c r="AJ18" s="43">
        <f t="shared" si="6"/>
        <v>12.505930000000001</v>
      </c>
      <c r="AL18" s="1">
        <f t="shared" si="7"/>
        <v>10</v>
      </c>
      <c r="AM18" s="1">
        <f>+AM17</f>
        <v>562.64873818750004</v>
      </c>
    </row>
    <row r="19" spans="1:39" s="1" customFormat="1" ht="15" customHeight="1" x14ac:dyDescent="0.25">
      <c r="A19" s="39"/>
      <c r="B19" s="7">
        <v>9</v>
      </c>
      <c r="C19" s="7">
        <f t="shared" si="8"/>
        <v>306.08671900000002</v>
      </c>
      <c r="D19" s="7">
        <f>AVERAGE(D18,D20)</f>
        <v>637.5877112083333</v>
      </c>
      <c r="E19" s="20">
        <f t="shared" si="5"/>
        <v>3.2670479897561316E-3</v>
      </c>
      <c r="F19" s="84"/>
      <c r="G19" s="97">
        <f t="shared" si="3"/>
        <v>244.86937520000004</v>
      </c>
      <c r="H19" s="97">
        <f>((POWER(G19,2))*$Q$12)/1000</f>
        <v>109.90811327249038</v>
      </c>
      <c r="I19" s="97">
        <f t="shared" si="2"/>
        <v>0.35025512888423721</v>
      </c>
      <c r="J19" s="97"/>
      <c r="K19" s="97"/>
      <c r="L19" s="3"/>
      <c r="M19" s="3"/>
      <c r="N19" s="3"/>
      <c r="O19" s="3"/>
      <c r="P19" s="3"/>
      <c r="Q19" s="3"/>
      <c r="R19" s="3"/>
      <c r="S19" s="3"/>
      <c r="V19" s="40"/>
      <c r="X19" s="1">
        <v>10.603448</v>
      </c>
      <c r="Y19" s="1">
        <v>311.99023099999999</v>
      </c>
      <c r="Z19" s="1">
        <v>1638.5405060000001</v>
      </c>
      <c r="AA19" s="1">
        <v>1.8362050000000001</v>
      </c>
      <c r="AB19" s="1">
        <v>41.288173</v>
      </c>
      <c r="AD19" s="1">
        <v>0</v>
      </c>
      <c r="AE19" s="1">
        <v>-13.880927</v>
      </c>
      <c r="AF19" s="1">
        <v>815.16247999999996</v>
      </c>
      <c r="AH19" s="1">
        <f t="shared" si="0"/>
        <v>-13.880927</v>
      </c>
      <c r="AI19" s="1">
        <f t="shared" si="0"/>
        <v>790.12968641666691</v>
      </c>
      <c r="AJ19" s="43">
        <f t="shared" si="6"/>
        <v>13.880927</v>
      </c>
      <c r="AL19" s="1">
        <f t="shared" si="7"/>
        <v>10</v>
      </c>
      <c r="AM19" s="1">
        <f>+O13</f>
        <v>773.9841125833334</v>
      </c>
    </row>
    <row r="20" spans="1:39" s="1" customFormat="1" ht="15" customHeight="1" x14ac:dyDescent="0.25">
      <c r="A20" s="39"/>
      <c r="B20" s="7">
        <v>10</v>
      </c>
      <c r="C20" s="7">
        <f t="shared" si="8"/>
        <v>312.90641399999998</v>
      </c>
      <c r="D20" s="7">
        <f>AI16</f>
        <v>680.01301583333327</v>
      </c>
      <c r="E20" s="20">
        <f t="shared" si="5"/>
        <v>3.1958437259774421E-3</v>
      </c>
      <c r="F20" s="84"/>
      <c r="G20" s="97">
        <f t="shared" si="3"/>
        <v>250.32513119999999</v>
      </c>
      <c r="H20" s="97">
        <f>((POWER(G20,2))*$Q$12)/1000</f>
        <v>114.8602378730756</v>
      </c>
      <c r="I20" s="97">
        <f t="shared" si="2"/>
        <v>0.36569482985559937</v>
      </c>
      <c r="J20" s="97"/>
      <c r="K20" s="97"/>
      <c r="L20" s="3"/>
      <c r="M20" s="3"/>
      <c r="N20" s="3"/>
      <c r="O20" s="3"/>
      <c r="P20" s="3"/>
      <c r="Q20" s="3"/>
      <c r="R20" s="3"/>
      <c r="S20" s="3"/>
      <c r="V20" s="40"/>
      <c r="X20" s="1">
        <v>11.637931</v>
      </c>
      <c r="Y20" s="1">
        <v>319.30145599999997</v>
      </c>
      <c r="Z20" s="1">
        <v>1646.7413899999999</v>
      </c>
      <c r="AA20" s="1">
        <v>1.838973</v>
      </c>
      <c r="AB20" s="1">
        <v>44.449162000000001</v>
      </c>
      <c r="AD20" s="1">
        <v>0</v>
      </c>
      <c r="AE20" s="1">
        <v>-15.255924</v>
      </c>
      <c r="AF20" s="1">
        <v>919.73090200000001</v>
      </c>
      <c r="AH20" s="1">
        <f t="shared" si="0"/>
        <v>-15.255923999999995</v>
      </c>
      <c r="AI20" s="1">
        <f t="shared" si="0"/>
        <v>877.46496999999988</v>
      </c>
      <c r="AJ20" s="43">
        <f t="shared" si="6"/>
        <v>15.255923999999995</v>
      </c>
      <c r="AL20" s="1">
        <f t="shared" si="7"/>
        <v>15</v>
      </c>
      <c r="AM20" s="1">
        <f>+AM19</f>
        <v>773.9841125833334</v>
      </c>
    </row>
    <row r="21" spans="1:39" s="1" customFormat="1" ht="15" customHeight="1" x14ac:dyDescent="0.25">
      <c r="A21" s="39"/>
      <c r="B21" s="7">
        <v>11</v>
      </c>
      <c r="C21" s="7">
        <f t="shared" si="8"/>
        <v>311.99023099999999</v>
      </c>
      <c r="D21" s="7">
        <f>AI17</f>
        <v>707.05999424999993</v>
      </c>
      <c r="E21" s="20">
        <f t="shared" si="5"/>
        <v>3.2052285637110219E-3</v>
      </c>
      <c r="F21" s="84"/>
      <c r="G21" s="97">
        <f t="shared" si="3"/>
        <v>249.59218480000001</v>
      </c>
      <c r="H21" s="97">
        <f>((POWER(G21,2))*$Q$13)/1000</f>
        <v>114.90610953690869</v>
      </c>
      <c r="I21" s="97">
        <f t="shared" si="2"/>
        <v>0.37911216099203981</v>
      </c>
      <c r="J21" s="97"/>
      <c r="K21" s="97"/>
      <c r="L21" s="3"/>
      <c r="M21" s="3"/>
      <c r="N21" s="3"/>
      <c r="O21" s="3"/>
      <c r="P21" s="3"/>
      <c r="Q21" s="3"/>
      <c r="R21" s="3"/>
      <c r="S21" s="3"/>
      <c r="V21" s="40"/>
      <c r="X21" s="1">
        <v>12.70936</v>
      </c>
      <c r="Y21" s="1">
        <v>326.88918699999999</v>
      </c>
      <c r="Z21" s="1">
        <v>1655.2144290000001</v>
      </c>
      <c r="AA21" s="1">
        <v>1.8417380000000001</v>
      </c>
      <c r="AB21" s="1">
        <v>47.901212999999998</v>
      </c>
      <c r="AD21" s="1">
        <v>0</v>
      </c>
      <c r="AE21" s="1">
        <v>-16.630922000000002</v>
      </c>
      <c r="AF21" s="1">
        <v>1101.3917919999999</v>
      </c>
      <c r="AH21" s="1">
        <f t="shared" si="0"/>
        <v>-16.630922000000002</v>
      </c>
      <c r="AI21" s="1">
        <f t="shared" si="0"/>
        <v>1021.4495558333333</v>
      </c>
      <c r="AJ21" s="43">
        <f t="shared" si="6"/>
        <v>16.630922000000002</v>
      </c>
      <c r="AL21" s="1">
        <f t="shared" si="7"/>
        <v>15</v>
      </c>
      <c r="AM21" s="1">
        <f>+O14</f>
        <v>1135.3523582499997</v>
      </c>
    </row>
    <row r="22" spans="1:39" s="1" customFormat="1" ht="15" customHeight="1" x14ac:dyDescent="0.25">
      <c r="A22" s="39"/>
      <c r="B22" s="7">
        <v>12</v>
      </c>
      <c r="C22" s="7">
        <f>+Y21</f>
        <v>326.88918699999999</v>
      </c>
      <c r="D22" s="7">
        <f>AVERAGE(D21,D23)</f>
        <v>734.10863549999999</v>
      </c>
      <c r="E22" s="20">
        <f t="shared" si="5"/>
        <v>3.0591406500087141E-3</v>
      </c>
      <c r="F22" s="84"/>
      <c r="G22" s="97">
        <f t="shared" si="3"/>
        <v>261.51134960000002</v>
      </c>
      <c r="H22" s="97"/>
      <c r="I22" s="97">
        <f t="shared" si="2"/>
        <v>0.37634032226621816</v>
      </c>
      <c r="J22" s="97"/>
      <c r="K22" s="97"/>
      <c r="V22" s="40"/>
      <c r="X22" s="1">
        <v>13.817734</v>
      </c>
      <c r="Y22" s="1">
        <v>326.83023800000001</v>
      </c>
      <c r="Z22" s="1">
        <v>1655.158639</v>
      </c>
      <c r="AA22" s="1">
        <v>1.8417380000000001</v>
      </c>
      <c r="AB22" s="1">
        <v>47.873711999999998</v>
      </c>
      <c r="AD22" s="1">
        <v>0</v>
      </c>
      <c r="AE22" s="1">
        <v>-18.00592</v>
      </c>
      <c r="AF22" s="1">
        <v>1343.634963</v>
      </c>
      <c r="AH22" s="1">
        <f t="shared" si="0"/>
        <v>-18.00592</v>
      </c>
      <c r="AI22" s="1">
        <f t="shared" si="0"/>
        <v>1249.2551606666664</v>
      </c>
      <c r="AJ22" s="43">
        <f t="shared" si="6"/>
        <v>18.00592</v>
      </c>
      <c r="AL22" s="1">
        <f>+AL11</f>
        <v>30</v>
      </c>
      <c r="AM22" s="1">
        <f>+AM21</f>
        <v>1135.3523582499997</v>
      </c>
    </row>
    <row r="23" spans="1:39" s="1" customFormat="1" ht="15" customHeight="1" x14ac:dyDescent="0.25">
      <c r="A23" s="39"/>
      <c r="B23" s="7">
        <v>13</v>
      </c>
      <c r="C23" s="7">
        <f>+Y22</f>
        <v>326.83023800000001</v>
      </c>
      <c r="D23" s="7">
        <f>AVERAGE(AI18:AI19)</f>
        <v>761.15727675000016</v>
      </c>
      <c r="E23" s="20">
        <f t="shared" si="5"/>
        <v>3.0596924143842527E-3</v>
      </c>
      <c r="F23" s="84"/>
      <c r="G23" s="97">
        <f t="shared" si="3"/>
        <v>261.46419040000001</v>
      </c>
      <c r="H23" s="97"/>
      <c r="I23" s="97">
        <f t="shared" si="2"/>
        <v>0.38697521588194411</v>
      </c>
      <c r="J23" s="97"/>
      <c r="K23" s="97"/>
      <c r="L23" s="3"/>
      <c r="M23" s="3"/>
      <c r="N23" s="3"/>
      <c r="O23" s="3"/>
      <c r="P23" s="3"/>
      <c r="Q23" s="3"/>
      <c r="R23" s="3"/>
      <c r="S23" s="3"/>
      <c r="V23" s="40"/>
      <c r="X23" s="1">
        <v>14.963054</v>
      </c>
      <c r="Y23" s="1">
        <v>336.97873399999997</v>
      </c>
      <c r="Z23" s="1">
        <v>1666.3968560000001</v>
      </c>
      <c r="AA23" s="1">
        <v>1.8451569999999999</v>
      </c>
      <c r="AB23" s="1">
        <v>52.770471999999998</v>
      </c>
      <c r="AD23" s="1">
        <v>5</v>
      </c>
      <c r="AE23" s="1">
        <v>0</v>
      </c>
      <c r="AF23" s="1">
        <v>302.22806300000002</v>
      </c>
    </row>
    <row r="24" spans="1:39" s="1" customFormat="1" ht="15" customHeight="1" x14ac:dyDescent="0.25">
      <c r="A24" s="39"/>
      <c r="B24" s="7">
        <v>14</v>
      </c>
      <c r="C24" s="7">
        <f>+Y23</f>
        <v>336.97873399999997</v>
      </c>
      <c r="D24" s="7">
        <f>AI19</f>
        <v>790.12968641666691</v>
      </c>
      <c r="E24" s="20">
        <f t="shared" si="5"/>
        <v>2.9675463140650298E-3</v>
      </c>
      <c r="F24" s="84"/>
      <c r="G24" s="97">
        <f t="shared" si="3"/>
        <v>269.58298719999999</v>
      </c>
      <c r="H24" s="97"/>
      <c r="I24" s="97">
        <f t="shared" si="2"/>
        <v>0.38883542765081169</v>
      </c>
      <c r="J24" s="97"/>
      <c r="K24" s="97"/>
      <c r="L24" s="3"/>
      <c r="M24" s="3"/>
      <c r="N24" s="3"/>
      <c r="O24" s="3"/>
      <c r="P24" s="3"/>
      <c r="Q24" s="3"/>
      <c r="R24" s="3"/>
      <c r="S24" s="3"/>
      <c r="V24" s="40"/>
      <c r="X24" s="1">
        <v>16.145320999999999</v>
      </c>
      <c r="Y24" s="1">
        <v>337.681085</v>
      </c>
      <c r="Z24" s="1">
        <v>1667.091846</v>
      </c>
      <c r="AA24" s="1">
        <v>1.8451569999999999</v>
      </c>
      <c r="AB24" s="1">
        <v>53.121549000000002</v>
      </c>
      <c r="AD24" s="1">
        <v>5</v>
      </c>
      <c r="AE24" s="1">
        <v>-0.32738</v>
      </c>
      <c r="AF24" s="1">
        <v>315.09321899999998</v>
      </c>
    </row>
    <row r="25" spans="1:39" s="1" customFormat="1" ht="15" customHeight="1" x14ac:dyDescent="0.25">
      <c r="A25" s="39"/>
      <c r="B25" s="7">
        <v>15</v>
      </c>
      <c r="C25" s="7">
        <f>+Y23</f>
        <v>336.97873399999997</v>
      </c>
      <c r="D25" s="7">
        <f>AI20</f>
        <v>877.46496999999988</v>
      </c>
      <c r="E25" s="20">
        <f t="shared" si="5"/>
        <v>2.9675463140650298E-3</v>
      </c>
      <c r="F25" s="84"/>
      <c r="G25" s="97">
        <f t="shared" si="3"/>
        <v>269.58298719999999</v>
      </c>
      <c r="H25" s="97"/>
      <c r="I25" s="97">
        <f t="shared" si="2"/>
        <v>0.41350062557348266</v>
      </c>
      <c r="J25" s="97"/>
      <c r="K25" s="97"/>
      <c r="L25" s="3"/>
      <c r="M25" s="3"/>
      <c r="N25" s="3"/>
      <c r="O25" s="3"/>
      <c r="P25" s="3"/>
      <c r="Q25" s="3"/>
      <c r="R25" s="3"/>
      <c r="S25" s="3"/>
      <c r="V25" s="40"/>
      <c r="X25" s="1">
        <v>17.364532000000001</v>
      </c>
      <c r="Y25" s="1">
        <v>338.79697299999998</v>
      </c>
      <c r="Z25" s="1">
        <v>1668.1896449999999</v>
      </c>
      <c r="AA25" s="1">
        <v>1.8451569999999999</v>
      </c>
      <c r="AB25" s="1">
        <v>53.682619000000003</v>
      </c>
      <c r="AD25" s="6">
        <v>5</v>
      </c>
      <c r="AE25" s="6">
        <v>-0.98214100000000004</v>
      </c>
      <c r="AF25" s="6">
        <v>331.26443599999999</v>
      </c>
    </row>
    <row r="26" spans="1:39" s="1" customFormat="1" ht="15" customHeight="1" x14ac:dyDescent="0.25">
      <c r="A26" s="39"/>
      <c r="B26" s="7">
        <v>16</v>
      </c>
      <c r="C26" s="7">
        <f>+Y24</f>
        <v>337.681085</v>
      </c>
      <c r="D26" s="7">
        <f>AI21</f>
        <v>1021.4495558333333</v>
      </c>
      <c r="E26" s="20">
        <f t="shared" si="5"/>
        <v>2.961374043204108E-3</v>
      </c>
      <c r="F26" s="84"/>
      <c r="G26" s="97">
        <f t="shared" si="3"/>
        <v>270.14486800000003</v>
      </c>
      <c r="H26" s="97"/>
      <c r="I26" s="97">
        <f t="shared" si="2"/>
        <v>0.43865019329100141</v>
      </c>
      <c r="J26" s="97"/>
      <c r="K26" s="97"/>
      <c r="L26" s="3"/>
      <c r="M26" s="3"/>
      <c r="N26" s="3"/>
      <c r="O26" s="3"/>
      <c r="P26" s="3"/>
      <c r="Q26" s="3"/>
      <c r="R26" s="3"/>
      <c r="S26" s="3"/>
      <c r="V26" s="40"/>
      <c r="X26" s="1">
        <v>18.620688000000001</v>
      </c>
      <c r="Y26" s="1">
        <v>355.30924800000003</v>
      </c>
      <c r="Z26" s="1">
        <v>1686.3164899999999</v>
      </c>
      <c r="AA26" s="1">
        <v>1.8503270000000001</v>
      </c>
      <c r="AB26" s="1">
        <v>62.467216999999998</v>
      </c>
      <c r="AD26" s="6">
        <v>5</v>
      </c>
      <c r="AE26" s="6">
        <v>-1.6369020000000001</v>
      </c>
      <c r="AF26" s="6">
        <v>388.66212999999999</v>
      </c>
    </row>
    <row r="27" spans="1:39" s="1" customFormat="1" ht="15" customHeight="1" x14ac:dyDescent="0.25">
      <c r="A27" s="39"/>
      <c r="B27" s="7">
        <v>17</v>
      </c>
      <c r="C27" s="7">
        <f>+Y25</f>
        <v>338.79697299999998</v>
      </c>
      <c r="D27" s="7">
        <f>($D$40-$D$26)/14+D26</f>
        <v>1037.72138475</v>
      </c>
      <c r="E27" s="20">
        <f t="shared" si="5"/>
        <v>2.9516202318608086E-3</v>
      </c>
      <c r="F27" s="84"/>
      <c r="G27" s="97">
        <f t="shared" si="3"/>
        <v>271.03757839999997</v>
      </c>
      <c r="H27" s="97"/>
      <c r="I27" s="97">
        <f t="shared" si="2"/>
        <v>0.44034637635050516</v>
      </c>
      <c r="J27" s="97"/>
      <c r="K27" s="97"/>
      <c r="L27" s="3"/>
      <c r="M27" s="3"/>
      <c r="N27" s="3"/>
      <c r="O27" s="3"/>
      <c r="P27" s="3"/>
      <c r="Q27" s="3"/>
      <c r="R27" s="3"/>
      <c r="S27" s="3"/>
      <c r="V27" s="40"/>
      <c r="X27" s="1">
        <v>19.913792999999998</v>
      </c>
      <c r="Y27" s="1">
        <v>357.32808699999998</v>
      </c>
      <c r="Z27" s="1">
        <v>1688.279986</v>
      </c>
      <c r="AA27" s="1">
        <v>1.8503270000000001</v>
      </c>
      <c r="AB27" s="1">
        <v>63.604610999999998</v>
      </c>
      <c r="AD27" s="6">
        <v>5</v>
      </c>
      <c r="AE27" s="6">
        <v>-2.2916620000000001</v>
      </c>
      <c r="AF27" s="6">
        <v>460.88135199999999</v>
      </c>
    </row>
    <row r="28" spans="1:39" s="1" customFormat="1" ht="15" customHeight="1" x14ac:dyDescent="0.25">
      <c r="A28" s="39"/>
      <c r="B28" s="7">
        <v>18</v>
      </c>
      <c r="C28" s="7">
        <f>+Y26</f>
        <v>355.30924800000003</v>
      </c>
      <c r="D28" s="7">
        <f t="shared" ref="D28:D39" si="9">($D$40-$D$26)/14+D27</f>
        <v>1053.9932136666666</v>
      </c>
      <c r="E28" s="20">
        <f t="shared" si="5"/>
        <v>2.8144496818726201E-3</v>
      </c>
      <c r="F28" s="84"/>
      <c r="G28" s="97">
        <f t="shared" si="3"/>
        <v>284.24739840000001</v>
      </c>
      <c r="H28" s="97"/>
      <c r="I28" s="97">
        <f t="shared" si="2"/>
        <v>0.43589409433105403</v>
      </c>
      <c r="J28" s="97"/>
      <c r="K28" s="97"/>
      <c r="L28" s="3"/>
      <c r="M28" s="3"/>
      <c r="N28" s="3"/>
      <c r="O28" s="3"/>
      <c r="P28" s="3"/>
      <c r="Q28" s="3"/>
      <c r="R28" s="3"/>
      <c r="S28" s="3"/>
      <c r="V28" s="40"/>
      <c r="X28" s="1">
        <v>21.243842000000001</v>
      </c>
      <c r="Y28" s="1">
        <v>359.85204599999997</v>
      </c>
      <c r="Z28" s="1">
        <v>1690.712094</v>
      </c>
      <c r="AA28" s="1">
        <v>1.8503270000000001</v>
      </c>
      <c r="AB28" s="1">
        <v>65.046453</v>
      </c>
      <c r="AD28" s="6">
        <v>5</v>
      </c>
      <c r="AE28" s="6">
        <v>-2.9464229999999998</v>
      </c>
      <c r="AF28" s="6">
        <v>466.90186899999998</v>
      </c>
    </row>
    <row r="29" spans="1:39" s="1" customFormat="1" ht="15" customHeight="1" x14ac:dyDescent="0.25">
      <c r="A29" s="39"/>
      <c r="B29" s="7">
        <v>19</v>
      </c>
      <c r="C29" s="7">
        <f>+Y27</f>
        <v>357.32808699999998</v>
      </c>
      <c r="D29" s="7">
        <f t="shared" si="9"/>
        <v>1070.2650425833333</v>
      </c>
      <c r="E29" s="20">
        <f t="shared" si="5"/>
        <v>2.7985485507048876E-3</v>
      </c>
      <c r="F29" s="84"/>
      <c r="G29" s="97">
        <f t="shared" si="3"/>
        <v>285.8624696</v>
      </c>
      <c r="H29" s="97"/>
      <c r="I29" s="97">
        <f t="shared" si="2"/>
        <v>0.43727383494317912</v>
      </c>
      <c r="J29" s="97"/>
      <c r="K29" s="97"/>
      <c r="L29" s="3"/>
      <c r="M29" s="3"/>
      <c r="N29" s="3"/>
      <c r="O29" s="3"/>
      <c r="P29" s="3"/>
      <c r="Q29" s="3"/>
      <c r="R29" s="3"/>
      <c r="S29" s="3"/>
      <c r="V29" s="40"/>
      <c r="X29" s="1">
        <v>22.610838000000001</v>
      </c>
      <c r="Y29" s="1">
        <v>362.97366</v>
      </c>
      <c r="Z29" s="1">
        <v>1693.6978099999999</v>
      </c>
      <c r="AA29" s="1">
        <v>1.8503270000000001</v>
      </c>
      <c r="AB29" s="1">
        <v>66.860557</v>
      </c>
      <c r="AD29" s="6">
        <v>5</v>
      </c>
      <c r="AE29" s="6">
        <v>-3.6011839999999999</v>
      </c>
      <c r="AF29" s="6">
        <v>479.66989899999999</v>
      </c>
    </row>
    <row r="30" spans="1:39" s="1" customFormat="1" ht="15" customHeight="1" x14ac:dyDescent="0.25">
      <c r="A30" s="39"/>
      <c r="B30" s="7">
        <v>20</v>
      </c>
      <c r="C30" s="7">
        <f>+Y27</f>
        <v>357.32808699999998</v>
      </c>
      <c r="D30" s="7">
        <f t="shared" si="9"/>
        <v>1086.5368715</v>
      </c>
      <c r="E30" s="20">
        <f t="shared" si="5"/>
        <v>2.7985485507048876E-3</v>
      </c>
      <c r="F30" s="84"/>
      <c r="G30" s="97">
        <f t="shared" si="3"/>
        <v>285.8624696</v>
      </c>
      <c r="H30" s="97"/>
      <c r="I30" s="97">
        <f t="shared" si="2"/>
        <v>0.43936465615695602</v>
      </c>
      <c r="J30" s="97"/>
      <c r="K30" s="97"/>
      <c r="L30" s="3"/>
      <c r="M30" s="3"/>
      <c r="N30" s="3"/>
      <c r="O30" s="3"/>
      <c r="P30" s="3"/>
      <c r="Q30" s="3"/>
      <c r="R30" s="3"/>
      <c r="S30" s="3"/>
      <c r="V30" s="40"/>
      <c r="X30" s="1">
        <v>24.014778</v>
      </c>
      <c r="Y30" s="1">
        <v>389.38257099999998</v>
      </c>
      <c r="Z30" s="1">
        <v>1722.4103210000001</v>
      </c>
      <c r="AA30" s="1">
        <v>1.8581099999999999</v>
      </c>
      <c r="AB30" s="1">
        <v>83.619606000000005</v>
      </c>
      <c r="AD30" s="6">
        <v>5</v>
      </c>
      <c r="AE30" s="6">
        <v>-4.2559449999999996</v>
      </c>
      <c r="AF30" s="6">
        <v>488.44391100000001</v>
      </c>
    </row>
    <row r="31" spans="1:39" s="1" customFormat="1" ht="15" customHeight="1" x14ac:dyDescent="0.25">
      <c r="A31" s="39"/>
      <c r="B31" s="7">
        <v>21</v>
      </c>
      <c r="C31" s="7">
        <f>+Y28</f>
        <v>359.85204599999997</v>
      </c>
      <c r="D31" s="7">
        <f t="shared" si="9"/>
        <v>1102.8087004166666</v>
      </c>
      <c r="E31" s="20">
        <f t="shared" si="5"/>
        <v>2.7789198675280007E-3</v>
      </c>
      <c r="F31" s="84"/>
      <c r="G31" s="97">
        <f t="shared" si="3"/>
        <v>287.88163679999997</v>
      </c>
      <c r="H31" s="97"/>
      <c r="I31" s="97">
        <f t="shared" si="2"/>
        <v>0.44041857668472223</v>
      </c>
      <c r="J31" s="97"/>
      <c r="K31" s="97"/>
      <c r="V31" s="40"/>
      <c r="X31" s="1">
        <v>25.455665</v>
      </c>
      <c r="Y31" s="1">
        <v>393.877208</v>
      </c>
      <c r="Z31" s="1">
        <v>1726.665974</v>
      </c>
      <c r="AA31" s="1">
        <v>1.8581099999999999</v>
      </c>
      <c r="AB31" s="1">
        <v>86.732506999999998</v>
      </c>
      <c r="AD31" s="6">
        <v>5</v>
      </c>
      <c r="AE31" s="6">
        <v>-5.6309420000000001</v>
      </c>
      <c r="AF31" s="6">
        <v>490.78333400000002</v>
      </c>
    </row>
    <row r="32" spans="1:39" s="1" customFormat="1" ht="15" customHeight="1" x14ac:dyDescent="0.25">
      <c r="A32" s="39"/>
      <c r="B32" s="7">
        <v>22</v>
      </c>
      <c r="C32" s="7">
        <f>+Y28</f>
        <v>359.85204599999997</v>
      </c>
      <c r="D32" s="7">
        <f t="shared" si="9"/>
        <v>1119.0805293333333</v>
      </c>
      <c r="E32" s="20">
        <f t="shared" si="5"/>
        <v>2.7789198675280007E-3</v>
      </c>
      <c r="F32" s="84"/>
      <c r="G32" s="97">
        <f t="shared" si="3"/>
        <v>287.88163679999997</v>
      </c>
      <c r="H32" s="97"/>
      <c r="I32" s="97">
        <f t="shared" si="2"/>
        <v>0.44233701915027568</v>
      </c>
      <c r="J32" s="97"/>
      <c r="K32" s="97"/>
      <c r="L32" s="3"/>
      <c r="M32" s="3"/>
      <c r="N32" s="3"/>
      <c r="O32" s="3"/>
      <c r="P32" s="3"/>
      <c r="Q32" s="3"/>
      <c r="R32" s="3"/>
      <c r="S32" s="3"/>
      <c r="V32" s="40"/>
      <c r="X32" s="1">
        <v>26.933496999999999</v>
      </c>
      <c r="Y32" s="1">
        <v>399.23500999999999</v>
      </c>
      <c r="Z32" s="1">
        <v>1731.7155600000001</v>
      </c>
      <c r="AA32" s="1">
        <v>1.8581099999999999</v>
      </c>
      <c r="AB32" s="1">
        <v>90.545946000000001</v>
      </c>
      <c r="AD32" s="6">
        <v>5</v>
      </c>
      <c r="AE32" s="6">
        <v>-7.0059389999999997</v>
      </c>
      <c r="AF32" s="6">
        <v>541.97615399999995</v>
      </c>
    </row>
    <row r="33" spans="1:32" s="1" customFormat="1" ht="15" customHeight="1" x14ac:dyDescent="0.25">
      <c r="A33" s="39"/>
      <c r="B33" s="7">
        <v>23</v>
      </c>
      <c r="C33" s="7">
        <f>+Y29</f>
        <v>362.97366</v>
      </c>
      <c r="D33" s="7">
        <f t="shared" si="9"/>
        <v>1135.35235825</v>
      </c>
      <c r="E33" s="20">
        <f t="shared" si="5"/>
        <v>2.7550208464162387E-3</v>
      </c>
      <c r="F33" s="84"/>
      <c r="G33" s="97">
        <f t="shared" si="3"/>
        <v>290.37892800000003</v>
      </c>
      <c r="H33" s="97"/>
      <c r="I33" s="97">
        <f t="shared" si="2"/>
        <v>0.44307754573337921</v>
      </c>
      <c r="J33" s="97"/>
      <c r="K33" s="97"/>
      <c r="L33" s="3"/>
      <c r="M33" s="3"/>
      <c r="N33" s="3"/>
      <c r="O33" s="3"/>
      <c r="P33" s="3"/>
      <c r="Q33" s="3"/>
      <c r="R33" s="3"/>
      <c r="S33" s="3"/>
      <c r="V33" s="40"/>
      <c r="X33" s="1">
        <v>28.448274000000001</v>
      </c>
      <c r="Y33" s="1">
        <v>405.56466599999999</v>
      </c>
      <c r="Z33" s="1">
        <v>1737.657905</v>
      </c>
      <c r="AA33" s="1">
        <v>1.8581099999999999</v>
      </c>
      <c r="AB33" s="1">
        <v>95.197457</v>
      </c>
      <c r="AD33" s="6">
        <v>5</v>
      </c>
      <c r="AE33" s="6">
        <v>-8.3809380000000004</v>
      </c>
      <c r="AF33" s="6">
        <v>602.49870999999996</v>
      </c>
    </row>
    <row r="34" spans="1:32" s="1" customFormat="1" ht="15" customHeight="1" x14ac:dyDescent="0.25">
      <c r="A34" s="39"/>
      <c r="B34" s="7">
        <v>24</v>
      </c>
      <c r="C34" s="7">
        <f>+Y30</f>
        <v>389.38257099999998</v>
      </c>
      <c r="D34" s="7">
        <f t="shared" si="9"/>
        <v>1151.6241871666666</v>
      </c>
      <c r="E34" s="20">
        <f t="shared" si="5"/>
        <v>2.5681683631391915E-3</v>
      </c>
      <c r="F34" s="84"/>
      <c r="G34" s="97">
        <f t="shared" si="3"/>
        <v>311.50605680000001</v>
      </c>
      <c r="H34" s="97"/>
      <c r="I34" s="97">
        <f t="shared" si="2"/>
        <v>0.43546046658558824</v>
      </c>
      <c r="J34" s="97"/>
      <c r="K34" s="97"/>
      <c r="L34" s="3"/>
      <c r="M34" s="3"/>
      <c r="N34" s="3"/>
      <c r="O34" s="3"/>
      <c r="P34" s="3"/>
      <c r="Q34" s="3"/>
      <c r="R34" s="3"/>
      <c r="S34" s="3"/>
      <c r="V34" s="40"/>
      <c r="X34" s="1">
        <v>33.103447000000003</v>
      </c>
      <c r="Y34" s="1">
        <v>413.63248199999998</v>
      </c>
      <c r="Z34" s="1">
        <v>1745.1696400000001</v>
      </c>
      <c r="AA34" s="1">
        <v>1.8581099999999999</v>
      </c>
      <c r="AB34" s="1">
        <v>101.36055899999999</v>
      </c>
      <c r="AD34" s="1">
        <v>5</v>
      </c>
      <c r="AE34" s="1">
        <v>-9.7559349999999991</v>
      </c>
      <c r="AF34" s="1">
        <v>715.76899300000002</v>
      </c>
    </row>
    <row r="35" spans="1:32" s="1" customFormat="1" ht="15" customHeight="1" x14ac:dyDescent="0.25">
      <c r="A35" s="39"/>
      <c r="B35" s="7">
        <v>25</v>
      </c>
      <c r="C35" s="7">
        <f>+Y31</f>
        <v>393.877208</v>
      </c>
      <c r="D35" s="7">
        <f t="shared" si="9"/>
        <v>1167.8960160833333</v>
      </c>
      <c r="E35" s="20">
        <f t="shared" si="5"/>
        <v>2.5388623146734603E-3</v>
      </c>
      <c r="F35" s="84"/>
      <c r="G35" s="97">
        <f t="shared" si="3"/>
        <v>315.10176640000003</v>
      </c>
      <c r="H35" s="97"/>
      <c r="I35" s="97">
        <f t="shared" si="2"/>
        <v>0.43583145096329517</v>
      </c>
      <c r="J35" s="97"/>
      <c r="K35" s="97"/>
      <c r="L35" s="3"/>
      <c r="M35" s="3"/>
      <c r="N35" s="3"/>
      <c r="O35" s="3"/>
      <c r="P35" s="3"/>
      <c r="Q35" s="3"/>
      <c r="R35" s="3"/>
      <c r="S35" s="3"/>
      <c r="V35" s="40"/>
      <c r="AD35" s="1">
        <v>5</v>
      </c>
      <c r="AE35" s="1">
        <v>-11.130932</v>
      </c>
      <c r="AF35" s="1">
        <v>727.78606400000001</v>
      </c>
    </row>
    <row r="36" spans="1:32" s="1" customFormat="1" ht="15" customHeight="1" x14ac:dyDescent="0.25">
      <c r="A36" s="39"/>
      <c r="B36" s="7">
        <v>26</v>
      </c>
      <c r="C36" s="7">
        <f>+Y32</f>
        <v>399.23500999999999</v>
      </c>
      <c r="D36" s="7">
        <f t="shared" si="9"/>
        <v>1184.1678449999999</v>
      </c>
      <c r="E36" s="20">
        <f t="shared" si="5"/>
        <v>2.5047903489225556E-3</v>
      </c>
      <c r="F36" s="84"/>
      <c r="G36" s="97">
        <f t="shared" si="3"/>
        <v>319.38800800000001</v>
      </c>
      <c r="H36" s="97"/>
      <c r="I36" s="97">
        <f t="shared" si="2"/>
        <v>0.43587855194654906</v>
      </c>
      <c r="J36" s="97"/>
      <c r="K36" s="97"/>
      <c r="L36" s="3"/>
      <c r="M36" s="3"/>
      <c r="N36" s="3"/>
      <c r="O36" s="3"/>
      <c r="P36" s="3"/>
      <c r="Q36" s="3"/>
      <c r="R36" s="3"/>
      <c r="S36" s="3"/>
      <c r="V36" s="40"/>
      <c r="AD36" s="1">
        <v>5</v>
      </c>
      <c r="AE36" s="1">
        <v>-12.505929999999999</v>
      </c>
      <c r="AF36" s="1">
        <v>745.27090799999996</v>
      </c>
    </row>
    <row r="37" spans="1:32" s="1" customFormat="1" ht="15" customHeight="1" x14ac:dyDescent="0.25">
      <c r="A37" s="39"/>
      <c r="B37" s="7">
        <v>27</v>
      </c>
      <c r="C37" s="7">
        <f>+Y32</f>
        <v>399.23500999999999</v>
      </c>
      <c r="D37" s="7">
        <f t="shared" si="9"/>
        <v>1200.4396739166666</v>
      </c>
      <c r="E37" s="20">
        <f t="shared" si="5"/>
        <v>2.5047903489225556E-3</v>
      </c>
      <c r="F37" s="84"/>
      <c r="G37" s="97">
        <f t="shared" si="3"/>
        <v>319.38800800000001</v>
      </c>
      <c r="H37" s="97"/>
      <c r="I37" s="97">
        <f t="shared" si="2"/>
        <v>0.43781980190445607</v>
      </c>
      <c r="J37" s="97"/>
      <c r="K37" s="97"/>
      <c r="L37" s="3"/>
      <c r="M37" s="3"/>
      <c r="N37" s="3"/>
      <c r="O37" s="3"/>
      <c r="P37" s="3"/>
      <c r="Q37" s="3"/>
      <c r="R37" s="3"/>
      <c r="S37" s="3"/>
      <c r="V37" s="40"/>
      <c r="AD37" s="1">
        <v>5</v>
      </c>
      <c r="AE37" s="1">
        <v>-13.880927</v>
      </c>
      <c r="AF37" s="1">
        <v>824.21481600000004</v>
      </c>
    </row>
    <row r="38" spans="1:32" s="1" customFormat="1" ht="15" customHeight="1" x14ac:dyDescent="0.25">
      <c r="A38" s="39"/>
      <c r="B38" s="7">
        <v>28</v>
      </c>
      <c r="C38" s="7">
        <f>+Y33</f>
        <v>405.56466599999999</v>
      </c>
      <c r="D38" s="7">
        <f t="shared" si="9"/>
        <v>1216.7115028333333</v>
      </c>
      <c r="E38" s="20">
        <f t="shared" si="5"/>
        <v>2.4656980349466637E-3</v>
      </c>
      <c r="F38" s="84"/>
      <c r="G38" s="97">
        <f t="shared" si="3"/>
        <v>324.4517328</v>
      </c>
      <c r="H38" s="97"/>
      <c r="I38" s="97">
        <f t="shared" si="2"/>
        <v>0.43750202315061576</v>
      </c>
      <c r="J38" s="97"/>
      <c r="K38" s="97"/>
      <c r="L38" s="3"/>
      <c r="M38" s="3"/>
      <c r="N38" s="3"/>
      <c r="O38" s="3"/>
      <c r="P38" s="3"/>
      <c r="Q38" s="3"/>
      <c r="R38" s="3"/>
      <c r="S38" s="3"/>
      <c r="V38" s="40"/>
      <c r="AD38" s="1">
        <v>5</v>
      </c>
      <c r="AE38" s="1">
        <v>-15.255924</v>
      </c>
      <c r="AF38" s="1">
        <v>919.73090200000001</v>
      </c>
    </row>
    <row r="39" spans="1:32" s="1" customFormat="1" ht="15" customHeight="1" x14ac:dyDescent="0.25">
      <c r="A39" s="39"/>
      <c r="B39" s="7">
        <v>29</v>
      </c>
      <c r="C39" s="7">
        <f>+Y33</f>
        <v>405.56466599999999</v>
      </c>
      <c r="D39" s="7">
        <f t="shared" si="9"/>
        <v>1232.9833317499999</v>
      </c>
      <c r="E39" s="20">
        <f t="shared" si="5"/>
        <v>2.4656980349466637E-3</v>
      </c>
      <c r="F39" s="84"/>
      <c r="G39" s="97">
        <f t="shared" si="3"/>
        <v>324.4517328</v>
      </c>
      <c r="H39" s="97"/>
      <c r="I39" s="97">
        <f t="shared" si="2"/>
        <v>0.43933953366616502</v>
      </c>
      <c r="J39" s="97"/>
      <c r="K39" s="97"/>
      <c r="L39" s="3"/>
      <c r="M39" s="3"/>
      <c r="N39" s="3"/>
      <c r="O39" s="3"/>
      <c r="P39" s="3"/>
      <c r="Q39" s="3"/>
      <c r="R39" s="3"/>
      <c r="S39" s="3"/>
      <c r="V39" s="40"/>
      <c r="AD39" s="1">
        <v>5</v>
      </c>
      <c r="AE39" s="1">
        <v>-16.630922000000002</v>
      </c>
      <c r="AF39" s="1">
        <v>1101.3917919999999</v>
      </c>
    </row>
    <row r="40" spans="1:32" s="1" customFormat="1" ht="15" customHeight="1" x14ac:dyDescent="0.25">
      <c r="A40" s="39"/>
      <c r="B40" s="7">
        <v>30</v>
      </c>
      <c r="C40" s="7">
        <f>+Y34</f>
        <v>413.63248199999998</v>
      </c>
      <c r="D40" s="7">
        <f>AI22</f>
        <v>1249.2551606666664</v>
      </c>
      <c r="E40" s="20">
        <f t="shared" si="5"/>
        <v>2.4176051048137946E-3</v>
      </c>
      <c r="F40" s="84"/>
      <c r="G40" s="97">
        <f t="shared" si="3"/>
        <v>330.90598560000001</v>
      </c>
      <c r="H40" s="97"/>
      <c r="I40" s="97">
        <f t="shared" si="2"/>
        <v>0.43843609601547656</v>
      </c>
      <c r="J40" s="97"/>
      <c r="K40" s="97"/>
      <c r="L40" s="3"/>
      <c r="M40" s="3"/>
      <c r="N40" s="3"/>
      <c r="O40" s="3"/>
      <c r="P40" s="3"/>
      <c r="Q40" s="3"/>
      <c r="R40" s="3"/>
      <c r="S40" s="3"/>
      <c r="V40" s="40"/>
      <c r="AD40" s="1">
        <v>5</v>
      </c>
      <c r="AE40" s="1">
        <v>-18.00592</v>
      </c>
      <c r="AF40" s="1">
        <v>1343.634963</v>
      </c>
    </row>
    <row r="41" spans="1:32" s="49" customFormat="1" ht="15" customHeight="1" x14ac:dyDescent="0.25">
      <c r="A41" s="48"/>
      <c r="V41" s="50"/>
      <c r="X41" s="51"/>
      <c r="Y41" s="51"/>
      <c r="Z41" s="51"/>
      <c r="AA41" s="51"/>
      <c r="AB41" s="51"/>
      <c r="AC41" s="51"/>
      <c r="AD41" s="51">
        <v>10</v>
      </c>
      <c r="AE41" s="51">
        <v>0</v>
      </c>
      <c r="AF41" s="51">
        <v>300.00001200000003</v>
      </c>
    </row>
    <row r="42" spans="1:32" s="55" customFormat="1" ht="15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4"/>
      <c r="X42" s="56"/>
      <c r="Y42" s="56"/>
      <c r="Z42" s="56"/>
      <c r="AA42" s="56"/>
      <c r="AB42" s="56"/>
      <c r="AC42" s="56"/>
      <c r="AD42" s="56">
        <v>10</v>
      </c>
      <c r="AE42" s="56">
        <v>-0.32738</v>
      </c>
      <c r="AF42" s="56">
        <v>305.54255799999999</v>
      </c>
    </row>
    <row r="43" spans="1:32" s="3" customFormat="1" ht="15" customHeight="1" x14ac:dyDescent="0.25">
      <c r="A43" s="21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9"/>
      <c r="N43" s="79"/>
      <c r="O43" s="79"/>
      <c r="P43" s="79"/>
      <c r="Q43" s="79"/>
      <c r="R43" s="19"/>
      <c r="S43" s="19"/>
      <c r="T43" s="11"/>
      <c r="U43" s="10"/>
      <c r="V43" s="24"/>
      <c r="X43" s="1"/>
      <c r="Y43" s="1"/>
      <c r="Z43" s="1"/>
      <c r="AA43" s="1"/>
      <c r="AB43" s="1"/>
      <c r="AC43" s="1"/>
      <c r="AD43" s="1">
        <v>10</v>
      </c>
      <c r="AE43" s="1">
        <v>-0.98214100000000004</v>
      </c>
      <c r="AF43" s="1">
        <v>336.084902</v>
      </c>
    </row>
    <row r="44" spans="1:32" s="3" customFormat="1" ht="15" customHeight="1" x14ac:dyDescent="0.25">
      <c r="A44" s="21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9"/>
      <c r="N44" s="79"/>
      <c r="O44" s="79"/>
      <c r="P44" s="79"/>
      <c r="Q44" s="79"/>
      <c r="R44" s="19"/>
      <c r="S44" s="19"/>
      <c r="T44" s="11"/>
      <c r="U44" s="10"/>
      <c r="V44" s="24"/>
      <c r="X44" s="1"/>
      <c r="Y44" s="1"/>
      <c r="Z44" s="1"/>
      <c r="AA44" s="1"/>
      <c r="AB44" s="1"/>
      <c r="AC44" s="1"/>
      <c r="AD44" s="1">
        <v>10</v>
      </c>
      <c r="AE44" s="1">
        <v>-1.6369020000000001</v>
      </c>
      <c r="AF44" s="1">
        <v>355.43373200000002</v>
      </c>
    </row>
    <row r="45" spans="1:32" s="3" customFormat="1" ht="15" customHeight="1" x14ac:dyDescent="0.25">
      <c r="A45" s="21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9"/>
      <c r="N45" s="79"/>
      <c r="O45" s="79"/>
      <c r="P45" s="79"/>
      <c r="Q45" s="79"/>
      <c r="R45" s="19"/>
      <c r="S45" s="19"/>
      <c r="T45" s="11"/>
      <c r="U45" s="10"/>
      <c r="V45" s="24"/>
      <c r="X45" s="1"/>
      <c r="Y45" s="1"/>
      <c r="Z45" s="1"/>
      <c r="AA45" s="1"/>
      <c r="AB45" s="1"/>
      <c r="AC45" s="1"/>
      <c r="AD45" s="6">
        <v>10</v>
      </c>
      <c r="AE45" s="6">
        <v>-2.2916620000000001</v>
      </c>
      <c r="AF45" s="6">
        <v>395.03389600000003</v>
      </c>
    </row>
    <row r="46" spans="1:32" ht="15" customHeight="1" x14ac:dyDescent="0.25">
      <c r="A46" s="21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9"/>
      <c r="N46" s="79"/>
      <c r="O46" s="79"/>
      <c r="P46" s="79"/>
      <c r="Q46" s="79"/>
      <c r="R46" s="19"/>
      <c r="S46" s="19"/>
      <c r="T46" s="11"/>
      <c r="U46" s="10"/>
      <c r="V46" s="27"/>
      <c r="AD46" s="6">
        <v>10</v>
      </c>
      <c r="AE46" s="6">
        <v>-2.9464229999999998</v>
      </c>
      <c r="AF46" s="6">
        <v>409.57605799999999</v>
      </c>
    </row>
    <row r="47" spans="1:32" ht="15" customHeight="1" x14ac:dyDescent="0.25">
      <c r="A47" s="2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27"/>
      <c r="AD47" s="6">
        <v>10</v>
      </c>
      <c r="AE47" s="6">
        <v>-3.6011839999999999</v>
      </c>
      <c r="AF47" s="6">
        <v>439.39524899999998</v>
      </c>
    </row>
    <row r="48" spans="1:32" ht="15" customHeight="1" x14ac:dyDescent="0.25">
      <c r="A48" s="7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27"/>
      <c r="AD48" s="6">
        <v>10</v>
      </c>
      <c r="AE48" s="6">
        <v>-4.2559449999999996</v>
      </c>
      <c r="AF48" s="6">
        <v>465.58496400000001</v>
      </c>
    </row>
    <row r="49" spans="1:32" ht="15" customHeight="1" x14ac:dyDescent="0.25">
      <c r="A49" s="2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27"/>
      <c r="AD49" s="6">
        <v>10</v>
      </c>
      <c r="AE49" s="6">
        <v>-5.6309420000000001</v>
      </c>
      <c r="AF49" s="6">
        <v>465.58496400000001</v>
      </c>
    </row>
    <row r="50" spans="1:32" ht="15" customHeight="1" x14ac:dyDescent="0.25">
      <c r="A50" s="25"/>
      <c r="B50" s="46"/>
      <c r="C50" s="46"/>
      <c r="D50" s="46"/>
      <c r="E50" s="46"/>
      <c r="F50" s="77"/>
      <c r="G50" s="74"/>
      <c r="H50" s="74"/>
      <c r="I50" s="74"/>
      <c r="J50" s="74"/>
      <c r="K50" s="74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27"/>
      <c r="AD50" s="6">
        <v>10</v>
      </c>
      <c r="AE50" s="6">
        <v>-7.0059389999999997</v>
      </c>
      <c r="AF50" s="6">
        <v>531.12661800000001</v>
      </c>
    </row>
    <row r="51" spans="1:32" ht="15" customHeight="1" x14ac:dyDescent="0.25">
      <c r="A51" s="26"/>
      <c r="B51" s="1"/>
      <c r="C51" s="1"/>
      <c r="D51" s="1"/>
      <c r="E51" s="1"/>
      <c r="F51" s="77"/>
      <c r="G51" s="74"/>
      <c r="H51" s="74"/>
      <c r="I51" s="74"/>
      <c r="J51" s="74"/>
      <c r="K51" s="74"/>
      <c r="L51" s="1"/>
      <c r="M51" s="46"/>
      <c r="N51" s="46"/>
      <c r="O51" s="46"/>
      <c r="P51" s="46"/>
      <c r="Q51" s="46"/>
      <c r="R51" s="46"/>
      <c r="S51" s="46"/>
      <c r="T51" s="46"/>
      <c r="U51" s="1"/>
      <c r="V51" s="27"/>
      <c r="AD51" s="6">
        <v>10</v>
      </c>
      <c r="AE51" s="6">
        <v>-8.3809380000000004</v>
      </c>
      <c r="AF51" s="6">
        <v>607.62739199999999</v>
      </c>
    </row>
    <row r="52" spans="1:32" ht="15" customHeight="1" x14ac:dyDescent="0.25">
      <c r="A52" s="57"/>
      <c r="B52" s="1"/>
      <c r="C52" s="1"/>
      <c r="D52" s="1"/>
      <c r="E52" s="1"/>
      <c r="F52" s="43"/>
      <c r="G52" s="43"/>
      <c r="H52" s="43"/>
      <c r="I52" s="43"/>
      <c r="J52" s="43"/>
      <c r="K52" s="43"/>
      <c r="L52" s="1"/>
      <c r="M52" s="3"/>
      <c r="N52" s="3"/>
      <c r="O52" s="3"/>
      <c r="P52" s="3"/>
      <c r="Q52" s="3"/>
      <c r="R52" s="3"/>
      <c r="S52" s="3"/>
      <c r="T52" s="3"/>
      <c r="U52" s="1"/>
      <c r="V52" s="60"/>
      <c r="AD52" s="6">
        <v>10</v>
      </c>
      <c r="AE52" s="6">
        <v>-9.7559349999999991</v>
      </c>
      <c r="AF52" s="6">
        <v>722.33164299999999</v>
      </c>
    </row>
    <row r="53" spans="1:32" ht="15" customHeight="1" x14ac:dyDescent="0.25">
      <c r="A53" s="57"/>
      <c r="B53" s="1"/>
      <c r="C53" s="1"/>
      <c r="D53" s="1"/>
      <c r="E53" s="1"/>
      <c r="F53" s="43"/>
      <c r="G53" s="43"/>
      <c r="H53" s="43"/>
      <c r="I53" s="43"/>
      <c r="J53" s="43"/>
      <c r="K53" s="43"/>
      <c r="L53" s="1"/>
      <c r="M53" s="3"/>
      <c r="N53" s="3"/>
      <c r="O53" s="3"/>
      <c r="P53" s="3"/>
      <c r="Q53" s="3"/>
      <c r="R53" s="3"/>
      <c r="S53" s="3"/>
      <c r="T53" s="3"/>
      <c r="U53" s="1"/>
      <c r="V53" s="60"/>
      <c r="AD53" s="6">
        <v>10</v>
      </c>
      <c r="AE53" s="6">
        <v>-11.130932</v>
      </c>
      <c r="AF53" s="6">
        <v>730.619371</v>
      </c>
    </row>
    <row r="54" spans="1:32" ht="15" customHeight="1" x14ac:dyDescent="0.25">
      <c r="A54" s="57"/>
      <c r="B54" s="1"/>
      <c r="C54" s="1"/>
      <c r="D54" s="1"/>
      <c r="E54" s="1"/>
      <c r="F54" s="43"/>
      <c r="G54" s="43"/>
      <c r="H54" s="43"/>
      <c r="I54" s="43"/>
      <c r="J54" s="43"/>
      <c r="K54" s="43"/>
      <c r="L54" s="1"/>
      <c r="M54" s="3"/>
      <c r="N54" s="3"/>
      <c r="O54" s="3"/>
      <c r="P54" s="3"/>
      <c r="Q54" s="3"/>
      <c r="R54" s="3"/>
      <c r="S54" s="3"/>
      <c r="T54" s="3"/>
      <c r="U54" s="1"/>
      <c r="V54" s="60"/>
      <c r="AD54" s="6">
        <v>10</v>
      </c>
      <c r="AE54" s="6">
        <v>-12.505929999999999</v>
      </c>
      <c r="AF54" s="6">
        <v>754.41724099999999</v>
      </c>
    </row>
    <row r="55" spans="1:32" ht="15" customHeight="1" x14ac:dyDescent="0.25">
      <c r="A55" s="57"/>
      <c r="B55" s="1"/>
      <c r="C55" s="1"/>
      <c r="D55" s="1"/>
      <c r="E55" s="1"/>
      <c r="F55" s="43"/>
      <c r="G55" s="43"/>
      <c r="H55" s="43"/>
      <c r="I55" s="43"/>
      <c r="J55" s="43"/>
      <c r="K55" s="43"/>
      <c r="L55" s="1"/>
      <c r="M55" s="3"/>
      <c r="N55" s="3"/>
      <c r="O55" s="3"/>
      <c r="P55" s="3"/>
      <c r="Q55" s="3"/>
      <c r="R55" s="3"/>
      <c r="S55" s="3"/>
      <c r="T55" s="3"/>
      <c r="U55" s="1"/>
      <c r="V55" s="60"/>
      <c r="AD55" s="1">
        <v>10</v>
      </c>
      <c r="AE55" s="1">
        <v>-13.880927</v>
      </c>
      <c r="AF55" s="1">
        <v>828.14872300000002</v>
      </c>
    </row>
    <row r="56" spans="1:32" ht="15" customHeight="1" x14ac:dyDescent="0.25">
      <c r="A56" s="57"/>
      <c r="B56" s="1"/>
      <c r="C56" s="1"/>
      <c r="D56" s="1"/>
      <c r="E56" s="1"/>
      <c r="F56" s="43"/>
      <c r="G56" s="43"/>
      <c r="H56" s="43"/>
      <c r="I56" s="43"/>
      <c r="J56" s="43"/>
      <c r="K56" s="43"/>
      <c r="L56" s="3"/>
      <c r="M56" s="3"/>
      <c r="N56" s="3"/>
      <c r="O56" s="3"/>
      <c r="P56" s="3"/>
      <c r="Q56" s="3"/>
      <c r="R56" s="3"/>
      <c r="S56" s="3"/>
      <c r="T56" s="1"/>
      <c r="U56" s="1"/>
      <c r="V56" s="60"/>
      <c r="AD56" s="1">
        <v>10</v>
      </c>
      <c r="AE56" s="1">
        <v>-15.255924</v>
      </c>
      <c r="AF56" s="1">
        <v>919.73090200000001</v>
      </c>
    </row>
    <row r="57" spans="1:32" ht="15" customHeight="1" x14ac:dyDescent="0.25">
      <c r="A57" s="57"/>
      <c r="B57" s="1"/>
      <c r="C57" s="1"/>
      <c r="D57" s="1"/>
      <c r="E57" s="1"/>
      <c r="F57" s="43"/>
      <c r="G57" s="43"/>
      <c r="H57" s="43"/>
      <c r="I57" s="43"/>
      <c r="J57" s="43"/>
      <c r="K57" s="43"/>
      <c r="L57" s="1"/>
      <c r="M57" s="1"/>
      <c r="N57" s="1"/>
      <c r="O57" s="1"/>
      <c r="P57" s="1"/>
      <c r="Q57" s="1"/>
      <c r="R57" s="1"/>
      <c r="S57" s="1"/>
      <c r="T57" s="1"/>
      <c r="U57" s="1"/>
      <c r="V57" s="60"/>
      <c r="AD57" s="1">
        <v>10</v>
      </c>
      <c r="AE57" s="1">
        <v>-16.630922000000002</v>
      </c>
      <c r="AF57" s="1">
        <v>1108.4561349999999</v>
      </c>
    </row>
    <row r="58" spans="1:32" ht="15" customHeight="1" x14ac:dyDescent="0.25">
      <c r="A58" s="57"/>
      <c r="B58" s="1"/>
      <c r="C58" s="1"/>
      <c r="D58" s="1"/>
      <c r="E58" s="1"/>
      <c r="F58" s="43"/>
      <c r="G58" s="43"/>
      <c r="H58" s="43"/>
      <c r="I58" s="43"/>
      <c r="J58" s="43"/>
      <c r="K58" s="43"/>
      <c r="L58" s="3"/>
      <c r="M58" s="3"/>
      <c r="N58" s="3"/>
      <c r="O58" s="3"/>
      <c r="P58" s="3"/>
      <c r="Q58" s="3"/>
      <c r="R58" s="3"/>
      <c r="S58" s="3"/>
      <c r="T58" s="1"/>
      <c r="U58" s="1"/>
      <c r="V58" s="60"/>
      <c r="AD58" s="1">
        <v>10</v>
      </c>
      <c r="AE58" s="1">
        <v>-18.00592</v>
      </c>
      <c r="AF58" s="1">
        <v>1348.0935099999999</v>
      </c>
    </row>
    <row r="59" spans="1:32" ht="15" customHeight="1" x14ac:dyDescent="0.25">
      <c r="A59" s="57"/>
      <c r="B59" s="1"/>
      <c r="C59" s="1"/>
      <c r="D59" s="1"/>
      <c r="E59" s="1"/>
      <c r="F59" s="43"/>
      <c r="G59" s="43"/>
      <c r="H59" s="43"/>
      <c r="I59" s="43"/>
      <c r="J59" s="43"/>
      <c r="K59" s="43"/>
      <c r="L59" s="3"/>
      <c r="M59" s="3"/>
      <c r="N59" s="3"/>
      <c r="O59" s="3"/>
      <c r="P59" s="3"/>
      <c r="Q59" s="3"/>
      <c r="R59" s="3"/>
      <c r="S59" s="3"/>
      <c r="T59" s="1"/>
      <c r="U59" s="1"/>
      <c r="V59" s="60"/>
      <c r="AD59" s="1">
        <v>15</v>
      </c>
      <c r="AE59" s="1">
        <v>0</v>
      </c>
      <c r="AF59" s="1">
        <v>300.00001200000003</v>
      </c>
    </row>
    <row r="60" spans="1:32" ht="15" customHeight="1" x14ac:dyDescent="0.25">
      <c r="A60" s="57"/>
      <c r="B60" s="1"/>
      <c r="C60" s="1"/>
      <c r="D60" s="1"/>
      <c r="E60" s="1"/>
      <c r="F60" s="43"/>
      <c r="G60" s="43"/>
      <c r="H60" s="43"/>
      <c r="I60" s="43"/>
      <c r="J60" s="43"/>
      <c r="K60" s="43"/>
      <c r="L60" s="3"/>
      <c r="M60" s="3"/>
      <c r="N60" s="3"/>
      <c r="O60" s="3"/>
      <c r="P60" s="3"/>
      <c r="Q60" s="3"/>
      <c r="R60" s="3"/>
      <c r="S60" s="3"/>
      <c r="T60" s="1"/>
      <c r="U60" s="1"/>
      <c r="V60" s="60"/>
      <c r="AD60" s="1">
        <v>15</v>
      </c>
      <c r="AE60" s="1">
        <v>-0.32738</v>
      </c>
      <c r="AF60" s="1">
        <v>305.11629599999998</v>
      </c>
    </row>
    <row r="61" spans="1:32" ht="15" customHeight="1" x14ac:dyDescent="0.25">
      <c r="A61" s="57"/>
      <c r="B61" s="1"/>
      <c r="C61" s="1"/>
      <c r="D61" s="1"/>
      <c r="E61" s="1"/>
      <c r="F61" s="43"/>
      <c r="G61" s="43"/>
      <c r="H61" s="43"/>
      <c r="I61" s="43"/>
      <c r="J61" s="43"/>
      <c r="K61" s="43"/>
      <c r="L61" s="3"/>
      <c r="M61" s="3"/>
      <c r="N61" s="3"/>
      <c r="O61" s="3"/>
      <c r="P61" s="3"/>
      <c r="Q61" s="3"/>
      <c r="R61" s="3"/>
      <c r="S61" s="3"/>
      <c r="T61" s="1"/>
      <c r="U61" s="1"/>
      <c r="V61" s="60"/>
      <c r="AD61" s="1">
        <v>15</v>
      </c>
      <c r="AE61" s="1">
        <v>-0.98214100000000004</v>
      </c>
      <c r="AF61" s="1">
        <v>343.13481999999999</v>
      </c>
    </row>
    <row r="62" spans="1:32" ht="15" customHeight="1" x14ac:dyDescent="0.25">
      <c r="A62" s="57"/>
      <c r="B62" s="1"/>
      <c r="C62" s="1"/>
      <c r="D62" s="1"/>
      <c r="E62" s="1"/>
      <c r="F62" s="43"/>
      <c r="G62" s="43"/>
      <c r="H62" s="43"/>
      <c r="I62" s="43"/>
      <c r="J62" s="43"/>
      <c r="K62" s="43"/>
      <c r="L62" s="3"/>
      <c r="M62" s="3"/>
      <c r="N62" s="3"/>
      <c r="O62" s="3"/>
      <c r="P62" s="3"/>
      <c r="Q62" s="3"/>
      <c r="R62" s="3"/>
      <c r="S62" s="3"/>
      <c r="T62" s="1"/>
      <c r="U62" s="1"/>
      <c r="V62" s="60"/>
      <c r="AD62" s="1">
        <v>15</v>
      </c>
      <c r="AE62" s="1">
        <v>-1.6369020000000001</v>
      </c>
      <c r="AF62" s="1">
        <v>351.07004599999999</v>
      </c>
    </row>
    <row r="63" spans="1:32" ht="15" customHeight="1" x14ac:dyDescent="0.25">
      <c r="A63" s="57"/>
      <c r="B63" s="1"/>
      <c r="C63" s="1"/>
      <c r="D63" s="1"/>
      <c r="E63" s="1"/>
      <c r="F63" s="43"/>
      <c r="G63" s="43"/>
      <c r="H63" s="43"/>
      <c r="I63" s="43"/>
      <c r="J63" s="43"/>
      <c r="K63" s="43"/>
      <c r="L63" s="1"/>
      <c r="M63" s="1"/>
      <c r="N63" s="1"/>
      <c r="O63" s="1"/>
      <c r="P63" s="1"/>
      <c r="Q63" s="1"/>
      <c r="R63" s="1"/>
      <c r="S63" s="1"/>
      <c r="T63" s="1"/>
      <c r="U63" s="1"/>
      <c r="V63" s="60"/>
      <c r="AD63" s="1">
        <v>15</v>
      </c>
      <c r="AE63" s="1">
        <v>-2.2916620000000001</v>
      </c>
      <c r="AF63" s="1">
        <v>363.028705</v>
      </c>
    </row>
    <row r="64" spans="1:32" ht="15" customHeight="1" x14ac:dyDescent="0.25">
      <c r="A64" s="57"/>
      <c r="B64" s="1"/>
      <c r="C64" s="1"/>
      <c r="D64" s="1"/>
      <c r="E64" s="1"/>
      <c r="F64" s="43"/>
      <c r="G64" s="43"/>
      <c r="H64" s="43"/>
      <c r="I64" s="43"/>
      <c r="J64" s="43"/>
      <c r="K64" s="43"/>
      <c r="L64" s="3"/>
      <c r="M64" s="3"/>
      <c r="N64" s="3"/>
      <c r="O64" s="3"/>
      <c r="P64" s="3"/>
      <c r="Q64" s="3"/>
      <c r="R64" s="3"/>
      <c r="S64" s="3"/>
      <c r="T64" s="1"/>
      <c r="U64" s="1"/>
      <c r="V64" s="60"/>
      <c r="AD64" s="1">
        <v>15</v>
      </c>
      <c r="AE64" s="1">
        <v>-2.9464229999999998</v>
      </c>
      <c r="AF64" s="1">
        <v>382.88313199999999</v>
      </c>
    </row>
    <row r="65" spans="1:32" ht="15" customHeight="1" x14ac:dyDescent="0.25">
      <c r="A65" s="57"/>
      <c r="B65" s="1"/>
      <c r="C65" s="1"/>
      <c r="D65" s="1"/>
      <c r="E65" s="1"/>
      <c r="F65" s="43"/>
      <c r="G65" s="43"/>
      <c r="H65" s="43"/>
      <c r="I65" s="43"/>
      <c r="J65" s="43"/>
      <c r="K65" s="43"/>
      <c r="L65" s="3"/>
      <c r="M65" s="3"/>
      <c r="N65" s="3"/>
      <c r="O65" s="3"/>
      <c r="P65" s="3"/>
      <c r="Q65" s="3"/>
      <c r="R65" s="3"/>
      <c r="S65" s="3"/>
      <c r="T65" s="1"/>
      <c r="U65" s="1"/>
      <c r="V65" s="60"/>
      <c r="AD65" s="6">
        <v>15</v>
      </c>
      <c r="AE65" s="6">
        <v>-3.6011839999999999</v>
      </c>
      <c r="AF65" s="6">
        <v>423.48205999999999</v>
      </c>
    </row>
    <row r="66" spans="1:32" ht="15" customHeight="1" x14ac:dyDescent="0.25">
      <c r="A66" s="57"/>
      <c r="B66" s="1"/>
      <c r="C66" s="1"/>
      <c r="D66" s="1"/>
      <c r="E66" s="1"/>
      <c r="F66" s="43"/>
      <c r="G66" s="43"/>
      <c r="H66" s="43"/>
      <c r="I66" s="43"/>
      <c r="J66" s="43"/>
      <c r="K66" s="43"/>
      <c r="L66" s="3"/>
      <c r="M66" s="3"/>
      <c r="N66" s="3"/>
      <c r="O66" s="3"/>
      <c r="P66" s="3"/>
      <c r="Q66" s="3"/>
      <c r="R66" s="3"/>
      <c r="S66" s="3"/>
      <c r="T66" s="1"/>
      <c r="U66" s="1"/>
      <c r="V66" s="60"/>
      <c r="AD66" s="6">
        <v>15</v>
      </c>
      <c r="AE66" s="6">
        <v>-4.2559449999999996</v>
      </c>
      <c r="AF66" s="6">
        <v>468.25289700000002</v>
      </c>
    </row>
    <row r="67" spans="1:32" ht="15" customHeight="1" x14ac:dyDescent="0.25">
      <c r="A67" s="57"/>
      <c r="B67" s="1"/>
      <c r="C67" s="1"/>
      <c r="D67" s="1"/>
      <c r="E67" s="1"/>
      <c r="F67" s="43"/>
      <c r="G67" s="43"/>
      <c r="H67" s="43"/>
      <c r="I67" s="43"/>
      <c r="J67" s="43"/>
      <c r="K67" s="43"/>
      <c r="L67" s="3"/>
      <c r="M67" s="3"/>
      <c r="N67" s="3"/>
      <c r="O67" s="3"/>
      <c r="P67" s="3"/>
      <c r="Q67" s="3"/>
      <c r="R67" s="3"/>
      <c r="S67" s="3"/>
      <c r="T67" s="1"/>
      <c r="U67" s="1"/>
      <c r="V67" s="60"/>
      <c r="AD67" s="6">
        <v>15</v>
      </c>
      <c r="AE67" s="6">
        <v>-5.6309420000000001</v>
      </c>
      <c r="AF67" s="6">
        <v>468.25289700000002</v>
      </c>
    </row>
    <row r="68" spans="1:32" ht="15" customHeight="1" x14ac:dyDescent="0.25">
      <c r="A68" s="57"/>
      <c r="B68" s="1"/>
      <c r="C68" s="1"/>
      <c r="D68" s="1"/>
      <c r="E68" s="1"/>
      <c r="F68" s="43"/>
      <c r="G68" s="43"/>
      <c r="H68" s="43"/>
      <c r="I68" s="43"/>
      <c r="J68" s="43"/>
      <c r="K68" s="43"/>
      <c r="L68" s="3"/>
      <c r="M68" s="3"/>
      <c r="N68" s="3"/>
      <c r="O68" s="3"/>
      <c r="P68" s="3"/>
      <c r="Q68" s="3"/>
      <c r="R68" s="3"/>
      <c r="S68" s="3"/>
      <c r="T68" s="1"/>
      <c r="U68" s="1"/>
      <c r="V68" s="60"/>
      <c r="AD68" s="6">
        <v>15</v>
      </c>
      <c r="AE68" s="6">
        <v>-7.0059389999999997</v>
      </c>
      <c r="AF68" s="6">
        <v>522.52614500000004</v>
      </c>
    </row>
    <row r="69" spans="1:32" ht="15" customHeight="1" x14ac:dyDescent="0.25">
      <c r="A69" s="57"/>
      <c r="B69" s="1"/>
      <c r="C69" s="1"/>
      <c r="D69" s="1"/>
      <c r="E69" s="1"/>
      <c r="F69" s="43"/>
      <c r="G69" s="43"/>
      <c r="H69" s="43"/>
      <c r="I69" s="43"/>
      <c r="J69" s="43"/>
      <c r="K69" s="43"/>
      <c r="L69" s="3"/>
      <c r="M69" s="3"/>
      <c r="N69" s="3"/>
      <c r="O69" s="3"/>
      <c r="P69" s="3"/>
      <c r="Q69" s="3"/>
      <c r="R69" s="3"/>
      <c r="S69" s="3"/>
      <c r="T69" s="1"/>
      <c r="U69" s="1"/>
      <c r="V69" s="60"/>
      <c r="AD69" s="6">
        <v>15</v>
      </c>
      <c r="AE69" s="6">
        <v>-8.3809380000000004</v>
      </c>
      <c r="AF69" s="6">
        <v>619.17293099999995</v>
      </c>
    </row>
    <row r="70" spans="1:32" ht="15" customHeight="1" x14ac:dyDescent="0.25">
      <c r="A70" s="57"/>
      <c r="B70" s="1"/>
      <c r="C70" s="1"/>
      <c r="D70" s="1"/>
      <c r="E70" s="1"/>
      <c r="F70" s="43"/>
      <c r="G70" s="43"/>
      <c r="H70" s="43"/>
      <c r="I70" s="43"/>
      <c r="J70" s="43"/>
      <c r="K70" s="43"/>
      <c r="L70" s="3"/>
      <c r="M70" s="3"/>
      <c r="N70" s="3"/>
      <c r="O70" s="3"/>
      <c r="P70" s="3"/>
      <c r="Q70" s="3"/>
      <c r="R70" s="3"/>
      <c r="S70" s="3"/>
      <c r="T70" s="1"/>
      <c r="U70" s="1"/>
      <c r="V70" s="60"/>
      <c r="AD70" s="6">
        <v>15</v>
      </c>
      <c r="AE70" s="6">
        <v>-9.7559349999999991</v>
      </c>
      <c r="AF70" s="6">
        <v>725.09294699999998</v>
      </c>
    </row>
    <row r="71" spans="1:32" ht="15" customHeight="1" x14ac:dyDescent="0.25">
      <c r="A71" s="57"/>
      <c r="B71" s="1"/>
      <c r="C71" s="1"/>
      <c r="D71" s="1"/>
      <c r="E71" s="1"/>
      <c r="F71" s="43"/>
      <c r="G71" s="43"/>
      <c r="H71" s="43"/>
      <c r="I71" s="43"/>
      <c r="J71" s="43"/>
      <c r="K71" s="43"/>
      <c r="L71" s="3"/>
      <c r="M71" s="3"/>
      <c r="N71" s="3"/>
      <c r="O71" s="3"/>
      <c r="P71" s="3"/>
      <c r="Q71" s="3"/>
      <c r="R71" s="3"/>
      <c r="S71" s="3"/>
      <c r="T71" s="1"/>
      <c r="U71" s="1"/>
      <c r="V71" s="60"/>
      <c r="AD71" s="6">
        <v>15</v>
      </c>
      <c r="AE71" s="6">
        <v>-11.130932</v>
      </c>
      <c r="AF71" s="6">
        <v>725.09294699999998</v>
      </c>
    </row>
    <row r="72" spans="1:32" ht="15" customHeight="1" x14ac:dyDescent="0.25">
      <c r="A72" s="57"/>
      <c r="B72" s="1"/>
      <c r="C72" s="1"/>
      <c r="D72" s="1"/>
      <c r="E72" s="1"/>
      <c r="F72" s="43"/>
      <c r="G72" s="43"/>
      <c r="H72" s="43"/>
      <c r="I72" s="43"/>
      <c r="J72" s="43"/>
      <c r="K72" s="43"/>
      <c r="L72" s="1"/>
      <c r="M72" s="1"/>
      <c r="N72" s="1"/>
      <c r="O72" s="1"/>
      <c r="P72" s="1"/>
      <c r="Q72" s="1"/>
      <c r="R72" s="1"/>
      <c r="S72" s="1"/>
      <c r="T72" s="1"/>
      <c r="U72" s="1"/>
      <c r="V72" s="60"/>
      <c r="AD72" s="6">
        <v>15</v>
      </c>
      <c r="AE72" s="6">
        <v>-12.505929999999999</v>
      </c>
      <c r="AF72" s="6">
        <v>741.20527500000003</v>
      </c>
    </row>
    <row r="73" spans="1:32" ht="15" customHeight="1" x14ac:dyDescent="0.25">
      <c r="A73" s="57"/>
      <c r="B73" s="1"/>
      <c r="C73" s="1"/>
      <c r="D73" s="1"/>
      <c r="E73" s="1"/>
      <c r="F73" s="43"/>
      <c r="G73" s="43"/>
      <c r="H73" s="43"/>
      <c r="I73" s="43"/>
      <c r="J73" s="43"/>
      <c r="K73" s="43"/>
      <c r="L73" s="3"/>
      <c r="M73" s="3"/>
      <c r="N73" s="3"/>
      <c r="O73" s="3"/>
      <c r="P73" s="3"/>
      <c r="Q73" s="3"/>
      <c r="R73" s="3"/>
      <c r="S73" s="3"/>
      <c r="T73" s="1"/>
      <c r="U73" s="1"/>
      <c r="V73" s="60"/>
      <c r="AD73" s="6">
        <v>15</v>
      </c>
      <c r="AE73" s="6">
        <v>-13.880927</v>
      </c>
      <c r="AF73" s="6">
        <v>808.859646</v>
      </c>
    </row>
    <row r="74" spans="1:32" ht="15" customHeight="1" x14ac:dyDescent="0.25">
      <c r="A74" s="57"/>
      <c r="B74" s="1"/>
      <c r="C74" s="1"/>
      <c r="D74" s="1"/>
      <c r="E74" s="1"/>
      <c r="F74" s="43"/>
      <c r="G74" s="43"/>
      <c r="H74" s="43"/>
      <c r="I74" s="43"/>
      <c r="J74" s="43"/>
      <c r="K74" s="43"/>
      <c r="L74" s="3"/>
      <c r="M74" s="3"/>
      <c r="N74" s="3"/>
      <c r="O74" s="3"/>
      <c r="P74" s="3"/>
      <c r="Q74" s="3"/>
      <c r="R74" s="3"/>
      <c r="S74" s="3"/>
      <c r="T74" s="1"/>
      <c r="U74" s="1"/>
      <c r="V74" s="60"/>
      <c r="AD74" s="6">
        <v>15</v>
      </c>
      <c r="AE74" s="6">
        <v>-15.255924</v>
      </c>
      <c r="AF74" s="6">
        <v>907.40263500000003</v>
      </c>
    </row>
    <row r="75" spans="1:32" ht="15" customHeight="1" x14ac:dyDescent="0.25">
      <c r="A75" s="57"/>
      <c r="B75" s="1"/>
      <c r="C75" s="1"/>
      <c r="D75" s="1"/>
      <c r="E75" s="1"/>
      <c r="F75" s="43"/>
      <c r="G75" s="43"/>
      <c r="H75" s="43"/>
      <c r="I75" s="43"/>
      <c r="J75" s="43"/>
      <c r="K75" s="43"/>
      <c r="L75" s="3"/>
      <c r="M75" s="3"/>
      <c r="N75" s="3"/>
      <c r="O75" s="3"/>
      <c r="P75" s="3"/>
      <c r="Q75" s="3"/>
      <c r="R75" s="3"/>
      <c r="S75" s="3"/>
      <c r="T75" s="1"/>
      <c r="U75" s="1"/>
      <c r="V75" s="60"/>
      <c r="AD75" s="1">
        <v>15</v>
      </c>
      <c r="AE75" s="1">
        <v>-16.630922000000002</v>
      </c>
      <c r="AF75" s="1">
        <v>1102.118373</v>
      </c>
    </row>
    <row r="76" spans="1:32" s="62" customFormat="1" ht="15" customHeight="1" x14ac:dyDescent="0.25">
      <c r="A76" s="64"/>
      <c r="B76" s="51"/>
      <c r="C76" s="51"/>
      <c r="D76" s="51"/>
      <c r="E76" s="51"/>
      <c r="F76" s="65"/>
      <c r="G76" s="65"/>
      <c r="H76" s="65"/>
      <c r="I76" s="65"/>
      <c r="J76" s="65"/>
      <c r="K76" s="65"/>
      <c r="L76" s="49"/>
      <c r="M76" s="49"/>
      <c r="N76" s="49"/>
      <c r="O76" s="49"/>
      <c r="P76" s="49"/>
      <c r="Q76" s="49"/>
      <c r="R76" s="49"/>
      <c r="S76" s="49"/>
      <c r="T76" s="51"/>
      <c r="U76" s="51"/>
      <c r="V76" s="63"/>
      <c r="X76" s="51"/>
      <c r="Y76" s="51"/>
      <c r="Z76" s="51"/>
      <c r="AA76" s="51"/>
      <c r="AB76" s="51"/>
      <c r="AC76" s="51"/>
      <c r="AD76" s="51">
        <v>15</v>
      </c>
      <c r="AE76" s="51">
        <v>-18.00592</v>
      </c>
      <c r="AF76" s="51">
        <v>1344.4664479999999</v>
      </c>
    </row>
    <row r="77" spans="1:32" ht="15" customHeight="1" x14ac:dyDescent="0.25">
      <c r="A77" s="57"/>
      <c r="B77" s="1"/>
      <c r="C77" s="1"/>
      <c r="D77" s="1"/>
      <c r="E77" s="1"/>
      <c r="F77" s="43"/>
      <c r="G77" s="43"/>
      <c r="H77" s="43"/>
      <c r="I77" s="43"/>
      <c r="J77" s="43"/>
      <c r="K77" s="43"/>
      <c r="L77" s="3"/>
      <c r="M77" s="3"/>
      <c r="N77" s="3"/>
      <c r="O77" s="3"/>
      <c r="P77" s="3"/>
      <c r="Q77" s="3"/>
      <c r="R77" s="3"/>
      <c r="S77" s="3"/>
      <c r="T77" s="1"/>
      <c r="U77" s="1"/>
      <c r="V77" s="60"/>
      <c r="AD77" s="1">
        <v>20</v>
      </c>
      <c r="AE77" s="1">
        <v>0</v>
      </c>
      <c r="AF77" s="1">
        <v>300.00001200000003</v>
      </c>
    </row>
    <row r="78" spans="1:32" ht="15" customHeight="1" x14ac:dyDescent="0.25">
      <c r="A78" s="57"/>
      <c r="B78" s="1"/>
      <c r="C78" s="1"/>
      <c r="D78" s="1"/>
      <c r="E78" s="1"/>
      <c r="F78" s="43"/>
      <c r="G78" s="43"/>
      <c r="H78" s="43"/>
      <c r="I78" s="43"/>
      <c r="J78" s="43"/>
      <c r="K78" s="43"/>
      <c r="L78" s="3"/>
      <c r="M78" s="3"/>
      <c r="N78" s="3"/>
      <c r="O78" s="3"/>
      <c r="P78" s="3"/>
      <c r="Q78" s="3"/>
      <c r="R78" s="3"/>
      <c r="S78" s="3"/>
      <c r="T78" s="1"/>
      <c r="U78" s="1"/>
      <c r="V78" s="60"/>
      <c r="AD78" s="1">
        <v>20</v>
      </c>
      <c r="AE78" s="1">
        <v>-0.32738</v>
      </c>
      <c r="AF78" s="1">
        <v>307.677209</v>
      </c>
    </row>
    <row r="79" spans="1:32" ht="15" customHeight="1" x14ac:dyDescent="0.25">
      <c r="A79" s="57"/>
      <c r="B79" s="1"/>
      <c r="C79" s="1"/>
      <c r="D79" s="1"/>
      <c r="E79" s="1"/>
      <c r="F79" s="43"/>
      <c r="G79" s="43"/>
      <c r="H79" s="43"/>
      <c r="I79" s="43"/>
      <c r="J79" s="43"/>
      <c r="K79" s="43"/>
      <c r="L79" s="3"/>
      <c r="M79" s="3"/>
      <c r="N79" s="3"/>
      <c r="O79" s="3"/>
      <c r="P79" s="3"/>
      <c r="Q79" s="3"/>
      <c r="R79" s="3"/>
      <c r="S79" s="3"/>
      <c r="T79" s="1"/>
      <c r="U79" s="1"/>
      <c r="V79" s="60"/>
      <c r="AD79" s="1">
        <v>20</v>
      </c>
      <c r="AE79" s="1">
        <v>-0.98214100000000004</v>
      </c>
      <c r="AF79" s="1">
        <v>327.29810500000002</v>
      </c>
    </row>
    <row r="80" spans="1:32" ht="15" customHeight="1" x14ac:dyDescent="0.25">
      <c r="A80" s="57"/>
      <c r="B80" s="1"/>
      <c r="C80" s="1"/>
      <c r="D80" s="1"/>
      <c r="E80" s="1"/>
      <c r="F80" s="43"/>
      <c r="G80" s="43"/>
      <c r="H80" s="43"/>
      <c r="I80" s="43"/>
      <c r="J80" s="43"/>
      <c r="K80" s="43"/>
      <c r="L80" s="3"/>
      <c r="M80" s="3"/>
      <c r="N80" s="3"/>
      <c r="O80" s="3"/>
      <c r="P80" s="3"/>
      <c r="Q80" s="3"/>
      <c r="R80" s="3"/>
      <c r="S80" s="3"/>
      <c r="T80" s="1"/>
      <c r="U80" s="1"/>
      <c r="V80" s="60"/>
      <c r="AD80" s="1">
        <v>20</v>
      </c>
      <c r="AE80" s="1">
        <v>-1.6369020000000001</v>
      </c>
      <c r="AF80" s="1">
        <v>349.700153</v>
      </c>
    </row>
    <row r="81" spans="1:32" ht="15" customHeight="1" x14ac:dyDescent="0.25">
      <c r="A81" s="57"/>
      <c r="B81" s="1"/>
      <c r="C81" s="1"/>
      <c r="D81" s="1"/>
      <c r="E81" s="1"/>
      <c r="F81" s="43"/>
      <c r="G81" s="43"/>
      <c r="H81" s="43"/>
      <c r="I81" s="43"/>
      <c r="J81" s="43"/>
      <c r="K81" s="43"/>
      <c r="L81" s="3"/>
      <c r="M81" s="3"/>
      <c r="N81" s="3"/>
      <c r="O81" s="3"/>
      <c r="P81" s="3"/>
      <c r="Q81" s="3"/>
      <c r="R81" s="3"/>
      <c r="S81" s="3"/>
      <c r="T81" s="1"/>
      <c r="U81" s="1"/>
      <c r="V81" s="60"/>
      <c r="AD81" s="1">
        <v>20</v>
      </c>
      <c r="AE81" s="1">
        <v>-2.2916620000000001</v>
      </c>
      <c r="AF81" s="1">
        <v>371.49459100000001</v>
      </c>
    </row>
    <row r="82" spans="1:32" ht="15" customHeight="1" x14ac:dyDescent="0.25">
      <c r="A82" s="5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60"/>
      <c r="AD82" s="1">
        <v>20</v>
      </c>
      <c r="AE82" s="1">
        <v>-2.9464229999999998</v>
      </c>
      <c r="AF82" s="1">
        <v>394.80102099999999</v>
      </c>
    </row>
    <row r="83" spans="1:32" ht="15" customHeight="1" x14ac:dyDescent="0.25">
      <c r="A83" s="59"/>
      <c r="V83" s="60"/>
      <c r="AD83" s="1">
        <v>20</v>
      </c>
      <c r="AE83" s="1">
        <v>-3.6011839999999999</v>
      </c>
      <c r="AF83" s="1">
        <v>427.32545699999997</v>
      </c>
    </row>
    <row r="84" spans="1:32" ht="15" customHeight="1" x14ac:dyDescent="0.25">
      <c r="A84" s="59"/>
      <c r="V84" s="60"/>
      <c r="AD84" s="1">
        <v>20</v>
      </c>
      <c r="AE84" s="1">
        <v>-4.2559449999999996</v>
      </c>
      <c r="AF84" s="1">
        <v>483.72995900000001</v>
      </c>
    </row>
    <row r="85" spans="1:32" ht="15" customHeight="1" x14ac:dyDescent="0.25">
      <c r="A85" s="59"/>
      <c r="V85" s="60"/>
      <c r="AD85" s="6">
        <v>20</v>
      </c>
      <c r="AE85" s="6">
        <v>-5.6309420000000001</v>
      </c>
      <c r="AF85" s="6">
        <v>483.72995900000001</v>
      </c>
    </row>
    <row r="86" spans="1:32" s="62" customFormat="1" ht="15" customHeight="1" x14ac:dyDescent="0.25">
      <c r="A86" s="61"/>
      <c r="V86" s="63"/>
      <c r="X86" s="51"/>
      <c r="Y86" s="51"/>
      <c r="Z86" s="51"/>
      <c r="AA86" s="51"/>
      <c r="AB86" s="51"/>
      <c r="AC86" s="51"/>
      <c r="AD86" s="66">
        <v>20</v>
      </c>
      <c r="AE86" s="66">
        <v>-7.0059389999999997</v>
      </c>
      <c r="AF86" s="66">
        <v>522.52614500000004</v>
      </c>
    </row>
    <row r="87" spans="1:32" s="67" customFormat="1" ht="15" customHeight="1" x14ac:dyDescent="0.25">
      <c r="X87" s="56"/>
      <c r="Y87" s="56"/>
      <c r="Z87" s="56"/>
      <c r="AA87" s="56"/>
      <c r="AB87" s="56"/>
      <c r="AC87" s="56"/>
      <c r="AD87" s="68">
        <v>20</v>
      </c>
      <c r="AE87" s="68">
        <v>-8.3809380000000004</v>
      </c>
      <c r="AF87" s="68">
        <v>628.06707600000004</v>
      </c>
    </row>
    <row r="88" spans="1:32" ht="15" customHeight="1" x14ac:dyDescent="0.25">
      <c r="AD88" s="6">
        <v>20</v>
      </c>
      <c r="AE88" s="6">
        <v>-9.7559349999999991</v>
      </c>
      <c r="AF88" s="6">
        <v>736.97733900000003</v>
      </c>
    </row>
    <row r="89" spans="1:32" ht="15" customHeight="1" x14ac:dyDescent="0.25">
      <c r="AD89" s="6">
        <v>20</v>
      </c>
      <c r="AE89" s="6">
        <v>-11.130932</v>
      </c>
      <c r="AF89" s="6">
        <v>736.97733900000003</v>
      </c>
    </row>
    <row r="90" spans="1:32" ht="15" customHeight="1" x14ac:dyDescent="0.25">
      <c r="AD90" s="6">
        <v>20</v>
      </c>
      <c r="AE90" s="6">
        <v>-12.505929999999999</v>
      </c>
      <c r="AF90" s="6">
        <v>736.97733900000003</v>
      </c>
    </row>
    <row r="91" spans="1:32" ht="15" customHeight="1" x14ac:dyDescent="0.25">
      <c r="AD91" s="6">
        <v>20</v>
      </c>
      <c r="AE91" s="6">
        <v>-13.880927</v>
      </c>
      <c r="AF91" s="6">
        <v>794.68894</v>
      </c>
    </row>
    <row r="92" spans="1:32" ht="15" customHeight="1" x14ac:dyDescent="0.25">
      <c r="AD92" s="6">
        <v>20</v>
      </c>
      <c r="AE92" s="6">
        <v>-15.255924</v>
      </c>
      <c r="AF92" s="6">
        <v>882.74604099999999</v>
      </c>
    </row>
    <row r="93" spans="1:32" ht="15" customHeight="1" x14ac:dyDescent="0.25">
      <c r="AD93" s="6">
        <v>20</v>
      </c>
      <c r="AE93" s="6">
        <v>-16.630922000000002</v>
      </c>
      <c r="AF93" s="6">
        <v>1075.8635999999999</v>
      </c>
    </row>
    <row r="94" spans="1:32" ht="15" customHeight="1" x14ac:dyDescent="0.25">
      <c r="Q94"/>
      <c r="AD94" s="6">
        <v>20</v>
      </c>
      <c r="AE94" s="6">
        <v>-18.00592</v>
      </c>
      <c r="AF94" s="6">
        <v>1303.6987779999999</v>
      </c>
    </row>
    <row r="95" spans="1:32" ht="15" customHeight="1" x14ac:dyDescent="0.25">
      <c r="AD95" s="1">
        <v>25</v>
      </c>
      <c r="AE95" s="1">
        <v>0</v>
      </c>
      <c r="AF95" s="1">
        <v>300.00001200000003</v>
      </c>
    </row>
    <row r="96" spans="1:32" ht="15" customHeight="1" x14ac:dyDescent="0.25">
      <c r="AD96" s="1">
        <v>25</v>
      </c>
      <c r="AE96" s="1">
        <v>-0.32738</v>
      </c>
      <c r="AF96" s="1">
        <v>321.954429</v>
      </c>
    </row>
    <row r="97" spans="30:32" ht="15" customHeight="1" x14ac:dyDescent="0.25">
      <c r="AD97" s="1">
        <v>25</v>
      </c>
      <c r="AE97" s="1">
        <v>-0.98214100000000004</v>
      </c>
      <c r="AF97" s="1">
        <v>324.88185199999998</v>
      </c>
    </row>
    <row r="98" spans="30:32" ht="15" customHeight="1" x14ac:dyDescent="0.25">
      <c r="AD98" s="1">
        <v>25</v>
      </c>
      <c r="AE98" s="1">
        <v>-1.6369020000000001</v>
      </c>
      <c r="AF98" s="1">
        <v>347.88027399999999</v>
      </c>
    </row>
    <row r="99" spans="30:32" ht="15" customHeight="1" x14ac:dyDescent="0.25">
      <c r="AD99" s="1">
        <v>25</v>
      </c>
      <c r="AE99" s="1">
        <v>-2.2916620000000001</v>
      </c>
      <c r="AF99" s="1">
        <v>387.77580899999998</v>
      </c>
    </row>
    <row r="100" spans="30:32" ht="15" customHeight="1" x14ac:dyDescent="0.25">
      <c r="AD100" s="1">
        <v>25</v>
      </c>
      <c r="AE100" s="1">
        <v>-2.9464229999999998</v>
      </c>
      <c r="AF100" s="1">
        <v>417.92884500000002</v>
      </c>
    </row>
    <row r="101" spans="30:32" ht="15" customHeight="1" x14ac:dyDescent="0.25">
      <c r="AD101" s="1">
        <v>25</v>
      </c>
      <c r="AE101" s="1">
        <v>-3.6011839999999999</v>
      </c>
      <c r="AF101" s="1">
        <v>435.74410699999999</v>
      </c>
    </row>
    <row r="102" spans="30:32" ht="15" customHeight="1" x14ac:dyDescent="0.25">
      <c r="AD102" s="1">
        <v>25</v>
      </c>
      <c r="AE102" s="1">
        <v>-4.2559449999999996</v>
      </c>
      <c r="AF102" s="1">
        <v>482.55845900000003</v>
      </c>
    </row>
    <row r="103" spans="30:32" ht="15" customHeight="1" x14ac:dyDescent="0.25">
      <c r="AD103" s="1">
        <v>25</v>
      </c>
      <c r="AE103" s="1">
        <v>-5.6309420000000001</v>
      </c>
      <c r="AF103" s="1">
        <v>482.55845900000003</v>
      </c>
    </row>
    <row r="104" spans="30:32" ht="15" customHeight="1" x14ac:dyDescent="0.25">
      <c r="AD104" s="1">
        <v>25</v>
      </c>
      <c r="AE104" s="1">
        <v>-7.0059389999999997</v>
      </c>
      <c r="AF104" s="1">
        <v>535.58367499999997</v>
      </c>
    </row>
    <row r="105" spans="30:32" ht="15" customHeight="1" x14ac:dyDescent="0.25">
      <c r="AD105" s="6">
        <v>25</v>
      </c>
      <c r="AE105" s="6">
        <v>-8.3809380000000004</v>
      </c>
      <c r="AF105" s="6">
        <v>634.64778699999999</v>
      </c>
    </row>
    <row r="106" spans="30:32" ht="15" customHeight="1" x14ac:dyDescent="0.25">
      <c r="AD106" s="6">
        <v>25</v>
      </c>
      <c r="AE106" s="6">
        <v>-9.7559349999999991</v>
      </c>
      <c r="AF106" s="6">
        <v>744.16112899999996</v>
      </c>
    </row>
    <row r="107" spans="30:32" ht="15" customHeight="1" x14ac:dyDescent="0.25">
      <c r="AD107" s="6">
        <v>25</v>
      </c>
      <c r="AE107" s="6">
        <v>-11.130932</v>
      </c>
      <c r="AF107" s="6">
        <v>744.16112899999996</v>
      </c>
    </row>
    <row r="108" spans="30:32" ht="15" customHeight="1" x14ac:dyDescent="0.25">
      <c r="AD108" s="6">
        <v>25</v>
      </c>
      <c r="AE108" s="6">
        <v>-12.505929999999999</v>
      </c>
      <c r="AF108" s="6">
        <v>744.16112899999996</v>
      </c>
    </row>
    <row r="109" spans="30:32" ht="15" customHeight="1" x14ac:dyDescent="0.25">
      <c r="AD109" s="6">
        <v>25</v>
      </c>
      <c r="AE109" s="6">
        <v>-13.880927</v>
      </c>
      <c r="AF109" s="6">
        <v>798.27594799999997</v>
      </c>
    </row>
    <row r="110" spans="30:32" ht="15" customHeight="1" x14ac:dyDescent="0.25">
      <c r="AD110" s="6">
        <v>25</v>
      </c>
      <c r="AE110" s="6">
        <v>-15.255924</v>
      </c>
      <c r="AF110" s="6">
        <v>875.994146</v>
      </c>
    </row>
    <row r="111" spans="30:32" ht="15" customHeight="1" x14ac:dyDescent="0.25">
      <c r="AD111" s="6">
        <v>25</v>
      </c>
      <c r="AE111" s="6">
        <v>-16.630922000000002</v>
      </c>
      <c r="AF111" s="6">
        <v>1053.582191</v>
      </c>
    </row>
    <row r="112" spans="30:32" ht="15" customHeight="1" x14ac:dyDescent="0.25">
      <c r="AD112" s="6">
        <v>25</v>
      </c>
      <c r="AE112" s="6">
        <v>-18.00592</v>
      </c>
      <c r="AF112" s="6">
        <v>1238.1672860000001</v>
      </c>
    </row>
    <row r="113" spans="30:32" ht="15" customHeight="1" x14ac:dyDescent="0.25">
      <c r="AD113" s="6">
        <v>30</v>
      </c>
      <c r="AE113" s="6">
        <v>0</v>
      </c>
      <c r="AF113" s="6">
        <v>317.48062399999998</v>
      </c>
    </row>
    <row r="114" spans="30:32" ht="15" customHeight="1" x14ac:dyDescent="0.25">
      <c r="AD114" s="6">
        <v>30</v>
      </c>
      <c r="AE114" s="6">
        <v>-0.32738</v>
      </c>
      <c r="AF114" s="6">
        <v>365.73138799999998</v>
      </c>
    </row>
    <row r="115" spans="30:32" ht="15" customHeight="1" x14ac:dyDescent="0.25">
      <c r="AD115" s="1">
        <v>30</v>
      </c>
      <c r="AE115" s="1">
        <v>-0.98214100000000004</v>
      </c>
      <c r="AF115" s="1">
        <v>366.48139400000002</v>
      </c>
    </row>
    <row r="116" spans="30:32" ht="15" customHeight="1" x14ac:dyDescent="0.25">
      <c r="AD116" s="1">
        <v>30</v>
      </c>
      <c r="AE116" s="1">
        <v>-1.6369020000000001</v>
      </c>
      <c r="AF116" s="1">
        <v>375.01296400000001</v>
      </c>
    </row>
    <row r="117" spans="30:32" ht="15" customHeight="1" x14ac:dyDescent="0.25">
      <c r="AD117" s="1">
        <v>30</v>
      </c>
      <c r="AE117" s="1">
        <v>-2.2916620000000001</v>
      </c>
      <c r="AF117" s="1">
        <v>395.46072500000002</v>
      </c>
    </row>
    <row r="118" spans="30:32" ht="15" customHeight="1" x14ac:dyDescent="0.25">
      <c r="AD118" s="1">
        <v>30</v>
      </c>
      <c r="AE118" s="1">
        <v>-2.9464229999999998</v>
      </c>
      <c r="AF118" s="1">
        <v>429.94761499999998</v>
      </c>
    </row>
    <row r="119" spans="30:32" ht="15" customHeight="1" x14ac:dyDescent="0.25">
      <c r="AD119" s="1">
        <v>30</v>
      </c>
      <c r="AE119" s="1">
        <v>-3.6011839999999999</v>
      </c>
      <c r="AF119" s="1">
        <v>444.04625900000002</v>
      </c>
    </row>
    <row r="120" spans="30:32" ht="15" customHeight="1" x14ac:dyDescent="0.25">
      <c r="AD120" s="1">
        <v>30</v>
      </c>
      <c r="AE120" s="1">
        <v>-4.2559449999999996</v>
      </c>
      <c r="AF120" s="1">
        <v>477.76871899999998</v>
      </c>
    </row>
    <row r="121" spans="30:32" ht="15" customHeight="1" x14ac:dyDescent="0.25">
      <c r="AD121" s="1">
        <v>30</v>
      </c>
      <c r="AE121" s="1">
        <v>-5.6309420000000001</v>
      </c>
      <c r="AF121" s="1">
        <v>477.76871899999998</v>
      </c>
    </row>
    <row r="122" spans="30:32" ht="15" customHeight="1" x14ac:dyDescent="0.25">
      <c r="AD122" s="1">
        <v>30</v>
      </c>
      <c r="AE122" s="1">
        <v>-7.0059389999999997</v>
      </c>
      <c r="AF122" s="1">
        <v>551.73462600000005</v>
      </c>
    </row>
    <row r="123" spans="30:32" ht="15" customHeight="1" x14ac:dyDescent="0.25">
      <c r="AD123" s="1">
        <v>30</v>
      </c>
      <c r="AE123" s="1">
        <v>-8.3809380000000004</v>
      </c>
      <c r="AF123" s="1">
        <v>634.51158999999996</v>
      </c>
    </row>
    <row r="124" spans="30:32" ht="15" customHeight="1" x14ac:dyDescent="0.25">
      <c r="AD124" s="1">
        <v>30</v>
      </c>
      <c r="AE124" s="1">
        <v>-9.7559349999999991</v>
      </c>
      <c r="AF124" s="1">
        <v>719.209969</v>
      </c>
    </row>
    <row r="125" spans="30:32" ht="15" customHeight="1" x14ac:dyDescent="0.25">
      <c r="AD125" s="6">
        <v>30</v>
      </c>
      <c r="AE125" s="6">
        <v>-11.130932</v>
      </c>
      <c r="AF125" s="6">
        <v>719.209969</v>
      </c>
    </row>
    <row r="126" spans="30:32" ht="15" customHeight="1" x14ac:dyDescent="0.25">
      <c r="AD126" s="6">
        <v>30</v>
      </c>
      <c r="AE126" s="6">
        <v>-12.505929999999999</v>
      </c>
      <c r="AF126" s="6">
        <v>749.92084499999999</v>
      </c>
    </row>
    <row r="127" spans="30:32" ht="15" customHeight="1" x14ac:dyDescent="0.25">
      <c r="AD127" s="6">
        <v>30</v>
      </c>
      <c r="AE127" s="6">
        <v>-13.880927</v>
      </c>
      <c r="AF127" s="6">
        <v>805.45002199999999</v>
      </c>
    </row>
    <row r="128" spans="30:32" ht="15" customHeight="1" x14ac:dyDescent="0.25">
      <c r="AD128" s="6">
        <v>30</v>
      </c>
      <c r="AE128" s="6">
        <v>-15.255924</v>
      </c>
      <c r="AF128" s="6">
        <v>887.14688999999998</v>
      </c>
    </row>
    <row r="129" spans="30:32" ht="15" customHeight="1" x14ac:dyDescent="0.25">
      <c r="AD129" s="6">
        <v>30</v>
      </c>
      <c r="AE129" s="6">
        <v>-16.630922000000002</v>
      </c>
      <c r="AF129" s="6">
        <v>1027.110696</v>
      </c>
    </row>
    <row r="130" spans="30:32" ht="15" customHeight="1" x14ac:dyDescent="0.25">
      <c r="AD130" s="6">
        <v>30</v>
      </c>
      <c r="AE130" s="6">
        <v>-18.00592</v>
      </c>
      <c r="AF130" s="6">
        <v>1192.6069259999999</v>
      </c>
    </row>
    <row r="131" spans="30:32" ht="15" customHeight="1" x14ac:dyDescent="0.25">
      <c r="AD131" s="6">
        <v>35</v>
      </c>
      <c r="AE131" s="6">
        <v>0</v>
      </c>
      <c r="AF131" s="6">
        <v>356.84075999999999</v>
      </c>
    </row>
    <row r="132" spans="30:32" ht="15" customHeight="1" x14ac:dyDescent="0.25">
      <c r="AD132" s="6">
        <v>35</v>
      </c>
      <c r="AE132" s="6">
        <v>-0.32738</v>
      </c>
      <c r="AF132" s="6">
        <v>402.271658</v>
      </c>
    </row>
    <row r="133" spans="30:32" ht="15" customHeight="1" x14ac:dyDescent="0.25">
      <c r="AD133" s="6">
        <v>35</v>
      </c>
      <c r="AE133" s="6">
        <v>-0.98214100000000004</v>
      </c>
      <c r="AF133" s="6">
        <v>409.32169599999997</v>
      </c>
    </row>
    <row r="134" spans="30:32" ht="15" customHeight="1" x14ac:dyDescent="0.25">
      <c r="AD134" s="6">
        <v>35</v>
      </c>
      <c r="AE134" s="6">
        <v>-1.6369020000000001</v>
      </c>
      <c r="AF134" s="6">
        <v>412.02267999999998</v>
      </c>
    </row>
    <row r="135" spans="30:32" ht="15" customHeight="1" x14ac:dyDescent="0.25">
      <c r="AD135" s="1">
        <v>35</v>
      </c>
      <c r="AE135" s="1">
        <v>-2.2916620000000001</v>
      </c>
      <c r="AF135" s="1">
        <v>416.880965</v>
      </c>
    </row>
    <row r="136" spans="30:32" ht="15" customHeight="1" x14ac:dyDescent="0.25">
      <c r="AD136" s="1">
        <v>35</v>
      </c>
      <c r="AE136" s="1">
        <v>-2.9464229999999998</v>
      </c>
      <c r="AF136" s="1">
        <v>447.27346299999999</v>
      </c>
    </row>
    <row r="137" spans="30:32" ht="15" customHeight="1" x14ac:dyDescent="0.25">
      <c r="AD137" s="1">
        <v>35</v>
      </c>
      <c r="AE137" s="1">
        <v>-3.6011839999999999</v>
      </c>
      <c r="AF137" s="1">
        <v>456.790209</v>
      </c>
    </row>
    <row r="138" spans="30:32" ht="15" customHeight="1" x14ac:dyDescent="0.25">
      <c r="AD138" s="1">
        <v>35</v>
      </c>
      <c r="AE138" s="1">
        <v>-4.2559449999999996</v>
      </c>
      <c r="AF138" s="1">
        <v>485.45631800000001</v>
      </c>
    </row>
    <row r="139" spans="30:32" ht="15" customHeight="1" x14ac:dyDescent="0.25">
      <c r="AD139" s="1">
        <v>35</v>
      </c>
      <c r="AE139" s="1">
        <v>-5.6309420000000001</v>
      </c>
      <c r="AF139" s="1">
        <v>492.20362299999999</v>
      </c>
    </row>
    <row r="140" spans="30:32" ht="15" customHeight="1" x14ac:dyDescent="0.25">
      <c r="AD140" s="1">
        <v>35</v>
      </c>
      <c r="AE140" s="1">
        <v>-7.0059389999999997</v>
      </c>
      <c r="AF140" s="1">
        <v>544.86399900000004</v>
      </c>
    </row>
    <row r="141" spans="30:32" ht="15" customHeight="1" x14ac:dyDescent="0.25">
      <c r="AD141" s="1">
        <v>35</v>
      </c>
      <c r="AE141" s="1">
        <v>-8.3809380000000004</v>
      </c>
      <c r="AF141" s="1">
        <v>614.49688700000002</v>
      </c>
    </row>
    <row r="142" spans="30:32" ht="15" customHeight="1" x14ac:dyDescent="0.25">
      <c r="AD142" s="1">
        <v>35</v>
      </c>
      <c r="AE142" s="1">
        <v>-9.7559349999999991</v>
      </c>
      <c r="AF142" s="1">
        <v>678.26378299999999</v>
      </c>
    </row>
    <row r="143" spans="30:32" ht="15" customHeight="1" x14ac:dyDescent="0.25">
      <c r="AD143" s="1">
        <v>35</v>
      </c>
      <c r="AE143" s="1">
        <v>-11.130932</v>
      </c>
      <c r="AF143" s="1">
        <v>702.82220800000005</v>
      </c>
    </row>
    <row r="144" spans="30:32" ht="15" customHeight="1" x14ac:dyDescent="0.25">
      <c r="AD144" s="1">
        <v>35</v>
      </c>
      <c r="AE144" s="1">
        <v>-12.505929999999999</v>
      </c>
      <c r="AF144" s="1">
        <v>745.28682200000003</v>
      </c>
    </row>
    <row r="145" spans="30:32" ht="15" customHeight="1" x14ac:dyDescent="0.25">
      <c r="AD145" s="6">
        <v>35</v>
      </c>
      <c r="AE145" s="6">
        <v>-13.880927</v>
      </c>
      <c r="AF145" s="6">
        <v>795.49801300000001</v>
      </c>
    </row>
    <row r="146" spans="30:32" ht="15" customHeight="1" x14ac:dyDescent="0.25">
      <c r="AD146" s="6">
        <v>35</v>
      </c>
      <c r="AE146" s="6">
        <v>-15.255924</v>
      </c>
      <c r="AF146" s="6">
        <v>877.31581900000003</v>
      </c>
    </row>
    <row r="147" spans="30:32" ht="15" customHeight="1" x14ac:dyDescent="0.25">
      <c r="AD147" s="6">
        <v>35</v>
      </c>
      <c r="AE147" s="6">
        <v>-16.630922000000002</v>
      </c>
      <c r="AF147" s="6">
        <v>987.38932599999998</v>
      </c>
    </row>
    <row r="148" spans="30:32" ht="15" customHeight="1" x14ac:dyDescent="0.25">
      <c r="AD148" s="6">
        <v>35</v>
      </c>
      <c r="AE148" s="6">
        <v>-18.00592</v>
      </c>
      <c r="AF148" s="6">
        <v>1178.4758569999999</v>
      </c>
    </row>
    <row r="149" spans="30:32" ht="15" customHeight="1" x14ac:dyDescent="0.25">
      <c r="AD149" s="6">
        <v>40</v>
      </c>
      <c r="AE149" s="6">
        <v>0</v>
      </c>
      <c r="AF149" s="6">
        <v>376.25631700000002</v>
      </c>
    </row>
    <row r="150" spans="30:32" ht="15" customHeight="1" x14ac:dyDescent="0.25">
      <c r="AD150" s="6">
        <v>40</v>
      </c>
      <c r="AE150" s="6">
        <v>-0.32738</v>
      </c>
      <c r="AF150" s="6">
        <v>403.26947000000001</v>
      </c>
    </row>
    <row r="151" spans="30:32" ht="15" customHeight="1" x14ac:dyDescent="0.25">
      <c r="AD151" s="6">
        <v>40</v>
      </c>
      <c r="AE151" s="6">
        <v>-0.98214100000000004</v>
      </c>
      <c r="AF151" s="6">
        <v>451.31027699999999</v>
      </c>
    </row>
    <row r="152" spans="30:32" ht="15" customHeight="1" x14ac:dyDescent="0.25">
      <c r="AD152" s="6">
        <v>40</v>
      </c>
      <c r="AE152" s="6">
        <v>-1.6369020000000001</v>
      </c>
      <c r="AF152" s="6">
        <v>455.71225900000002</v>
      </c>
    </row>
    <row r="153" spans="30:32" ht="15" customHeight="1" x14ac:dyDescent="0.25">
      <c r="AD153" s="6">
        <v>40</v>
      </c>
      <c r="AE153" s="6">
        <v>-2.2916620000000001</v>
      </c>
      <c r="AF153" s="6">
        <v>455.71225900000002</v>
      </c>
    </row>
    <row r="154" spans="30:32" ht="15" customHeight="1" x14ac:dyDescent="0.25">
      <c r="AD154" s="6">
        <v>40</v>
      </c>
      <c r="AE154" s="6">
        <v>-2.9464229999999998</v>
      </c>
      <c r="AF154" s="6">
        <v>474.51153399999998</v>
      </c>
    </row>
    <row r="155" spans="30:32" ht="15" customHeight="1" x14ac:dyDescent="0.25">
      <c r="AD155" s="1">
        <v>40</v>
      </c>
      <c r="AE155" s="1">
        <v>-3.6011839999999999</v>
      </c>
      <c r="AF155" s="1">
        <v>476.99537900000001</v>
      </c>
    </row>
    <row r="156" spans="30:32" ht="15" customHeight="1" x14ac:dyDescent="0.25">
      <c r="AD156" s="1">
        <v>40</v>
      </c>
      <c r="AE156" s="1">
        <v>-4.2559449999999996</v>
      </c>
      <c r="AF156" s="1">
        <v>489.67400199999997</v>
      </c>
    </row>
    <row r="157" spans="30:32" ht="15" customHeight="1" x14ac:dyDescent="0.25">
      <c r="AD157" s="1">
        <v>40</v>
      </c>
      <c r="AE157" s="1">
        <v>-5.6309420000000001</v>
      </c>
      <c r="AF157" s="1">
        <v>497.70474400000001</v>
      </c>
    </row>
    <row r="158" spans="30:32" ht="15" customHeight="1" x14ac:dyDescent="0.25">
      <c r="AD158" s="1">
        <v>40</v>
      </c>
      <c r="AE158" s="1">
        <v>-7.0059389999999997</v>
      </c>
      <c r="AF158" s="1">
        <v>536.57257600000003</v>
      </c>
    </row>
    <row r="159" spans="30:32" ht="15" customHeight="1" x14ac:dyDescent="0.25">
      <c r="AD159" s="1">
        <v>40</v>
      </c>
      <c r="AE159" s="1">
        <v>-8.3809380000000004</v>
      </c>
      <c r="AF159" s="1">
        <v>586.54707699999994</v>
      </c>
    </row>
    <row r="160" spans="30:32" ht="15" customHeight="1" x14ac:dyDescent="0.25">
      <c r="AD160" s="1">
        <v>40</v>
      </c>
      <c r="AE160" s="1">
        <v>-9.7559349999999991</v>
      </c>
      <c r="AF160" s="1">
        <v>640.62386800000002</v>
      </c>
    </row>
    <row r="161" spans="30:32" ht="15" customHeight="1" x14ac:dyDescent="0.25">
      <c r="AD161" s="1">
        <v>40</v>
      </c>
      <c r="AE161" s="1">
        <v>-11.130932</v>
      </c>
      <c r="AF161" s="1">
        <v>689.34142599999996</v>
      </c>
    </row>
    <row r="162" spans="30:32" ht="15" customHeight="1" x14ac:dyDescent="0.25">
      <c r="AD162" s="1">
        <v>40</v>
      </c>
      <c r="AE162" s="1">
        <v>-12.505929999999999</v>
      </c>
      <c r="AF162" s="1">
        <v>720.59291599999995</v>
      </c>
    </row>
    <row r="163" spans="30:32" ht="15" customHeight="1" x14ac:dyDescent="0.25">
      <c r="AD163" s="1">
        <v>40</v>
      </c>
      <c r="AE163" s="1">
        <v>-13.880927</v>
      </c>
      <c r="AF163" s="1">
        <v>766.60281399999997</v>
      </c>
    </row>
    <row r="164" spans="30:32" ht="15" customHeight="1" x14ac:dyDescent="0.25">
      <c r="AD164" s="1">
        <v>40</v>
      </c>
      <c r="AE164" s="1">
        <v>-15.255924</v>
      </c>
      <c r="AF164" s="1">
        <v>846.50093300000003</v>
      </c>
    </row>
    <row r="165" spans="30:32" ht="15" customHeight="1" x14ac:dyDescent="0.25">
      <c r="AD165" s="6">
        <v>40</v>
      </c>
      <c r="AE165" s="6">
        <v>-16.630922000000002</v>
      </c>
      <c r="AF165" s="6">
        <v>942.03174100000001</v>
      </c>
    </row>
    <row r="166" spans="30:32" ht="15" customHeight="1" x14ac:dyDescent="0.25">
      <c r="AD166" s="6">
        <v>40</v>
      </c>
      <c r="AE166" s="6">
        <v>-18.00592</v>
      </c>
      <c r="AF166" s="6">
        <v>1175.6358150000001</v>
      </c>
    </row>
    <row r="167" spans="30:32" ht="15" customHeight="1" x14ac:dyDescent="0.25">
      <c r="AD167" s="6">
        <v>45</v>
      </c>
      <c r="AE167" s="6">
        <v>0</v>
      </c>
      <c r="AF167" s="6">
        <v>360.36869899999999</v>
      </c>
    </row>
    <row r="168" spans="30:32" ht="15" customHeight="1" x14ac:dyDescent="0.25">
      <c r="AD168" s="6">
        <v>45</v>
      </c>
      <c r="AE168" s="6">
        <v>-0.32738</v>
      </c>
      <c r="AF168" s="6">
        <v>391.91168499999998</v>
      </c>
    </row>
    <row r="169" spans="30:32" ht="15" customHeight="1" x14ac:dyDescent="0.25">
      <c r="AD169" s="6">
        <v>45</v>
      </c>
      <c r="AE169" s="6">
        <v>-0.98214100000000004</v>
      </c>
      <c r="AF169" s="6">
        <v>504.49699199999998</v>
      </c>
    </row>
    <row r="170" spans="30:32" ht="15" customHeight="1" x14ac:dyDescent="0.25">
      <c r="AD170" s="6">
        <v>45</v>
      </c>
      <c r="AE170" s="6">
        <v>-1.6369020000000001</v>
      </c>
      <c r="AF170" s="6">
        <v>507.19797599999998</v>
      </c>
    </row>
    <row r="171" spans="30:32" ht="15" customHeight="1" x14ac:dyDescent="0.25">
      <c r="AD171" s="6">
        <v>45</v>
      </c>
      <c r="AE171" s="6">
        <v>-2.2916620000000001</v>
      </c>
      <c r="AF171" s="6">
        <v>507.19797599999998</v>
      </c>
    </row>
    <row r="172" spans="30:32" ht="15" customHeight="1" x14ac:dyDescent="0.25">
      <c r="AD172" s="6">
        <v>45</v>
      </c>
      <c r="AE172" s="6">
        <v>-2.9464229999999998</v>
      </c>
      <c r="AF172" s="6">
        <v>507.19797599999998</v>
      </c>
    </row>
    <row r="173" spans="30:32" ht="15" customHeight="1" x14ac:dyDescent="0.25">
      <c r="AD173" s="6">
        <v>45</v>
      </c>
      <c r="AE173" s="6">
        <v>-3.6011839999999999</v>
      </c>
      <c r="AF173" s="6">
        <v>507.19797599999998</v>
      </c>
    </row>
    <row r="174" spans="30:32" ht="15" customHeight="1" x14ac:dyDescent="0.25">
      <c r="AD174" s="6">
        <v>45</v>
      </c>
      <c r="AE174" s="6">
        <v>-4.2559449999999996</v>
      </c>
      <c r="AF174" s="6">
        <v>507.19797599999998</v>
      </c>
    </row>
    <row r="175" spans="30:32" ht="15" customHeight="1" x14ac:dyDescent="0.25">
      <c r="AD175" s="1">
        <v>45</v>
      </c>
      <c r="AE175" s="1">
        <v>-5.6309420000000001</v>
      </c>
      <c r="AF175" s="1">
        <v>507.19797599999998</v>
      </c>
    </row>
    <row r="176" spans="30:32" ht="15" customHeight="1" x14ac:dyDescent="0.25">
      <c r="AD176" s="1">
        <v>45</v>
      </c>
      <c r="AE176" s="1">
        <v>-7.0059389999999997</v>
      </c>
      <c r="AF176" s="1">
        <v>537.01549799999998</v>
      </c>
    </row>
    <row r="177" spans="30:32" ht="15" customHeight="1" x14ac:dyDescent="0.25">
      <c r="AD177" s="1">
        <v>45</v>
      </c>
      <c r="AE177" s="1">
        <v>-8.3809380000000004</v>
      </c>
      <c r="AF177" s="1">
        <v>554.34030299999995</v>
      </c>
    </row>
    <row r="178" spans="30:32" ht="15" customHeight="1" x14ac:dyDescent="0.25">
      <c r="AD178" s="1">
        <v>45</v>
      </c>
      <c r="AE178" s="1">
        <v>-9.7559349999999991</v>
      </c>
      <c r="AF178" s="1">
        <v>602.16677200000004</v>
      </c>
    </row>
    <row r="179" spans="30:32" ht="15" customHeight="1" x14ac:dyDescent="0.25">
      <c r="AD179" s="1">
        <v>45</v>
      </c>
      <c r="AE179" s="1">
        <v>-11.130932</v>
      </c>
      <c r="AF179" s="1">
        <v>668.89262199999996</v>
      </c>
    </row>
    <row r="180" spans="30:32" ht="15" customHeight="1" x14ac:dyDescent="0.25">
      <c r="AD180" s="1">
        <v>45</v>
      </c>
      <c r="AE180" s="1">
        <v>-12.505929999999999</v>
      </c>
      <c r="AF180" s="1">
        <v>705.67953599999998</v>
      </c>
    </row>
    <row r="181" spans="30:32" ht="15" customHeight="1" x14ac:dyDescent="0.25">
      <c r="AD181" s="1">
        <v>45</v>
      </c>
      <c r="AE181" s="1">
        <v>-13.880927</v>
      </c>
      <c r="AF181" s="1">
        <v>749.42964300000006</v>
      </c>
    </row>
    <row r="182" spans="30:32" ht="15" customHeight="1" x14ac:dyDescent="0.25">
      <c r="AD182" s="1">
        <v>45</v>
      </c>
      <c r="AE182" s="1">
        <v>-15.255924</v>
      </c>
      <c r="AF182" s="1">
        <v>831.09348999999997</v>
      </c>
    </row>
    <row r="183" spans="30:32" ht="15" customHeight="1" x14ac:dyDescent="0.25">
      <c r="AD183" s="1">
        <v>45</v>
      </c>
      <c r="AE183" s="1">
        <v>-16.630922000000002</v>
      </c>
      <c r="AF183" s="1">
        <v>919.35300800000005</v>
      </c>
    </row>
    <row r="184" spans="30:32" ht="15" customHeight="1" x14ac:dyDescent="0.25">
      <c r="AD184" s="1">
        <v>45</v>
      </c>
      <c r="AE184" s="1">
        <v>-18.00592</v>
      </c>
      <c r="AF184" s="1">
        <v>1174.215794</v>
      </c>
    </row>
    <row r="185" spans="30:32" ht="15" customHeight="1" x14ac:dyDescent="0.25">
      <c r="AD185" s="6">
        <v>50</v>
      </c>
      <c r="AE185" s="6">
        <v>0</v>
      </c>
      <c r="AF185" s="6">
        <v>342.57122900000002</v>
      </c>
    </row>
    <row r="186" spans="30:32" ht="15" customHeight="1" x14ac:dyDescent="0.25">
      <c r="AD186" s="6">
        <v>50</v>
      </c>
      <c r="AE186" s="6">
        <v>-0.32738</v>
      </c>
      <c r="AF186" s="6">
        <v>384.186149</v>
      </c>
    </row>
    <row r="187" spans="30:32" ht="15" customHeight="1" x14ac:dyDescent="0.25">
      <c r="AD187" s="6">
        <v>50</v>
      </c>
      <c r="AE187" s="6">
        <v>-0.98214100000000004</v>
      </c>
      <c r="AF187" s="6">
        <v>526.85069999999996</v>
      </c>
    </row>
    <row r="188" spans="30:32" ht="15" customHeight="1" x14ac:dyDescent="0.25">
      <c r="AD188" s="6">
        <v>50</v>
      </c>
      <c r="AE188" s="6">
        <v>-1.6369020000000001</v>
      </c>
      <c r="AF188" s="6">
        <v>527.85068799999999</v>
      </c>
    </row>
    <row r="189" spans="30:32" ht="15" customHeight="1" x14ac:dyDescent="0.25">
      <c r="AD189" s="6">
        <v>50</v>
      </c>
      <c r="AE189" s="6">
        <v>-2.2916620000000001</v>
      </c>
      <c r="AF189" s="6">
        <v>527.85068799999999</v>
      </c>
    </row>
    <row r="190" spans="30:32" ht="15" customHeight="1" x14ac:dyDescent="0.25">
      <c r="AD190" s="6">
        <v>50</v>
      </c>
      <c r="AE190" s="6">
        <v>-2.9464229999999998</v>
      </c>
      <c r="AF190" s="6">
        <v>527.85068799999999</v>
      </c>
    </row>
    <row r="191" spans="30:32" ht="15" customHeight="1" x14ac:dyDescent="0.25">
      <c r="AD191" s="6">
        <v>50</v>
      </c>
      <c r="AE191" s="6">
        <v>-3.6011839999999999</v>
      </c>
      <c r="AF191" s="6">
        <v>527.85068799999999</v>
      </c>
    </row>
    <row r="192" spans="30:32" ht="15" customHeight="1" x14ac:dyDescent="0.25">
      <c r="AD192" s="6">
        <v>50</v>
      </c>
      <c r="AE192" s="6">
        <v>-4.2559449999999996</v>
      </c>
      <c r="AF192" s="6">
        <v>527.85068799999999</v>
      </c>
    </row>
    <row r="193" spans="30:32" ht="15" customHeight="1" x14ac:dyDescent="0.25">
      <c r="AD193" s="6">
        <v>50</v>
      </c>
      <c r="AE193" s="6">
        <v>-5.6309420000000001</v>
      </c>
      <c r="AF193" s="6">
        <v>527.85068799999999</v>
      </c>
    </row>
    <row r="194" spans="30:32" ht="15" customHeight="1" x14ac:dyDescent="0.25">
      <c r="AD194" s="6">
        <v>50</v>
      </c>
      <c r="AE194" s="6">
        <v>-7.0059389999999997</v>
      </c>
      <c r="AF194" s="6">
        <v>533.85060999999996</v>
      </c>
    </row>
    <row r="195" spans="30:32" ht="15" customHeight="1" x14ac:dyDescent="0.25">
      <c r="AD195" s="1">
        <v>50</v>
      </c>
      <c r="AE195" s="1">
        <v>-8.3809380000000004</v>
      </c>
      <c r="AF195" s="1">
        <v>534.85059699999999</v>
      </c>
    </row>
    <row r="196" spans="30:32" ht="15" customHeight="1" x14ac:dyDescent="0.25">
      <c r="AD196" s="1">
        <v>50</v>
      </c>
      <c r="AE196" s="1">
        <v>-9.7559349999999991</v>
      </c>
      <c r="AF196" s="1">
        <v>582.93819399999995</v>
      </c>
    </row>
    <row r="197" spans="30:32" ht="15" customHeight="1" x14ac:dyDescent="0.25">
      <c r="AD197" s="1">
        <v>50</v>
      </c>
      <c r="AE197" s="1">
        <v>-11.130932</v>
      </c>
      <c r="AF197" s="1">
        <v>658.66822000000002</v>
      </c>
    </row>
    <row r="198" spans="30:32" ht="15" customHeight="1" x14ac:dyDescent="0.25">
      <c r="AD198" s="1">
        <v>50</v>
      </c>
      <c r="AE198" s="1">
        <v>-12.505929999999999</v>
      </c>
      <c r="AF198" s="1">
        <v>703.968525</v>
      </c>
    </row>
    <row r="199" spans="30:32" ht="15" customHeight="1" x14ac:dyDescent="0.25">
      <c r="AD199" s="1">
        <v>50</v>
      </c>
      <c r="AE199" s="1">
        <v>-13.880927</v>
      </c>
      <c r="AF199" s="1">
        <v>747.61259600000005</v>
      </c>
    </row>
    <row r="200" spans="30:32" ht="15" customHeight="1" x14ac:dyDescent="0.25">
      <c r="AD200" s="1">
        <v>50</v>
      </c>
      <c r="AE200" s="1">
        <v>-15.255924</v>
      </c>
      <c r="AF200" s="1">
        <v>831.09348999999997</v>
      </c>
    </row>
    <row r="201" spans="30:32" ht="15" customHeight="1" x14ac:dyDescent="0.25">
      <c r="AD201" s="1">
        <v>50</v>
      </c>
      <c r="AE201" s="1">
        <v>-16.630922000000002</v>
      </c>
      <c r="AF201" s="1">
        <v>919.35300800000005</v>
      </c>
    </row>
    <row r="202" spans="30:32" ht="15" customHeight="1" x14ac:dyDescent="0.25">
      <c r="AD202" s="1">
        <v>50</v>
      </c>
      <c r="AE202" s="1">
        <v>-18.00592</v>
      </c>
      <c r="AF202" s="1">
        <v>1174.215794</v>
      </c>
    </row>
    <row r="203" spans="30:32" ht="15" customHeight="1" x14ac:dyDescent="0.25">
      <c r="AD203" s="1">
        <v>55</v>
      </c>
      <c r="AE203" s="1">
        <v>0</v>
      </c>
      <c r="AF203" s="1">
        <v>333.823621</v>
      </c>
    </row>
    <row r="204" spans="30:32" ht="15" customHeight="1" x14ac:dyDescent="0.25">
      <c r="AD204" s="1">
        <v>55</v>
      </c>
      <c r="AE204" s="1">
        <v>-0.32738</v>
      </c>
      <c r="AF204" s="1">
        <v>379.36523599999998</v>
      </c>
    </row>
    <row r="205" spans="30:32" ht="15" customHeight="1" x14ac:dyDescent="0.25">
      <c r="AD205" s="6">
        <v>55</v>
      </c>
      <c r="AE205" s="6">
        <v>-0.98214100000000004</v>
      </c>
      <c r="AF205" s="6">
        <v>522.98063000000002</v>
      </c>
    </row>
    <row r="206" spans="30:32" ht="15" customHeight="1" x14ac:dyDescent="0.25">
      <c r="AD206" s="6">
        <v>55</v>
      </c>
      <c r="AE206" s="6">
        <v>-1.6369020000000001</v>
      </c>
      <c r="AF206" s="6">
        <v>523.98061800000005</v>
      </c>
    </row>
    <row r="207" spans="30:32" ht="15" customHeight="1" x14ac:dyDescent="0.25">
      <c r="AD207" s="6">
        <v>55</v>
      </c>
      <c r="AE207" s="6">
        <v>-2.2916620000000001</v>
      </c>
      <c r="AF207" s="6">
        <v>524.98060499999997</v>
      </c>
    </row>
    <row r="208" spans="30:32" ht="15" customHeight="1" x14ac:dyDescent="0.25">
      <c r="AD208" s="6">
        <v>55</v>
      </c>
      <c r="AE208" s="6">
        <v>-2.9464229999999998</v>
      </c>
      <c r="AF208" s="6">
        <v>525.980592</v>
      </c>
    </row>
    <row r="209" spans="30:32" ht="15" customHeight="1" x14ac:dyDescent="0.25">
      <c r="AD209" s="6">
        <v>55</v>
      </c>
      <c r="AE209" s="6">
        <v>-3.6011839999999999</v>
      </c>
      <c r="AF209" s="6">
        <v>526.98057900000003</v>
      </c>
    </row>
    <row r="210" spans="30:32" ht="15" customHeight="1" x14ac:dyDescent="0.25">
      <c r="AD210" s="6">
        <v>55</v>
      </c>
      <c r="AE210" s="6">
        <v>-4.2559449999999996</v>
      </c>
      <c r="AF210" s="6">
        <v>527.98056599999995</v>
      </c>
    </row>
    <row r="211" spans="30:32" ht="15" customHeight="1" x14ac:dyDescent="0.25">
      <c r="AD211" s="6">
        <v>55</v>
      </c>
      <c r="AE211" s="6">
        <v>-5.6309420000000001</v>
      </c>
      <c r="AF211" s="6">
        <v>528.98055299999999</v>
      </c>
    </row>
    <row r="212" spans="30:32" ht="15" customHeight="1" x14ac:dyDescent="0.25">
      <c r="AD212" s="6">
        <v>55</v>
      </c>
      <c r="AE212" s="6">
        <v>-7.0059389999999997</v>
      </c>
      <c r="AF212" s="6">
        <v>529.98054000000002</v>
      </c>
    </row>
    <row r="213" spans="30:32" ht="15" customHeight="1" x14ac:dyDescent="0.25">
      <c r="AD213" s="6">
        <v>55</v>
      </c>
      <c r="AE213" s="6">
        <v>-8.3809380000000004</v>
      </c>
      <c r="AF213" s="6">
        <v>530.98052700000005</v>
      </c>
    </row>
    <row r="214" spans="30:32" ht="15" customHeight="1" x14ac:dyDescent="0.25">
      <c r="AD214" s="6">
        <v>55</v>
      </c>
      <c r="AE214" s="6">
        <v>-9.7559349999999991</v>
      </c>
      <c r="AF214" s="6">
        <v>582.93819399999995</v>
      </c>
    </row>
    <row r="215" spans="30:32" ht="15" customHeight="1" x14ac:dyDescent="0.25">
      <c r="AD215" s="1">
        <v>55</v>
      </c>
      <c r="AE215" s="1">
        <v>-11.130932</v>
      </c>
      <c r="AF215" s="1">
        <v>658.66822000000002</v>
      </c>
    </row>
    <row r="216" spans="30:32" ht="15" customHeight="1" x14ac:dyDescent="0.25">
      <c r="AD216" s="1">
        <v>55</v>
      </c>
      <c r="AE216" s="1">
        <v>-12.505929999999999</v>
      </c>
      <c r="AF216" s="1">
        <v>703.968525</v>
      </c>
    </row>
    <row r="217" spans="30:32" ht="15" customHeight="1" x14ac:dyDescent="0.25">
      <c r="AD217" s="1">
        <v>55</v>
      </c>
      <c r="AE217" s="1">
        <v>-13.880927</v>
      </c>
      <c r="AF217" s="1">
        <v>747.61259600000005</v>
      </c>
    </row>
    <row r="218" spans="30:32" ht="15" customHeight="1" x14ac:dyDescent="0.25">
      <c r="AD218" s="1">
        <v>55</v>
      </c>
      <c r="AE218" s="1">
        <v>-15.255924</v>
      </c>
      <c r="AF218" s="1">
        <v>831.09348999999997</v>
      </c>
    </row>
    <row r="219" spans="30:32" ht="15" customHeight="1" x14ac:dyDescent="0.25">
      <c r="AD219" s="1">
        <v>55</v>
      </c>
      <c r="AE219" s="1">
        <v>-16.630922000000002</v>
      </c>
      <c r="AF219" s="1">
        <v>919.35300800000005</v>
      </c>
    </row>
    <row r="220" spans="30:32" ht="15" customHeight="1" x14ac:dyDescent="0.25">
      <c r="AD220" s="1">
        <v>55</v>
      </c>
      <c r="AE220" s="1">
        <v>-18.00592</v>
      </c>
      <c r="AF220" s="1">
        <v>1174.215794</v>
      </c>
    </row>
    <row r="225" spans="30:32" ht="15" customHeight="1" x14ac:dyDescent="0.25">
      <c r="AD225" s="6"/>
      <c r="AE225" s="6"/>
      <c r="AF225" s="6"/>
    </row>
    <row r="226" spans="30:32" ht="15" customHeight="1" x14ac:dyDescent="0.25">
      <c r="AD226" s="6"/>
      <c r="AE226" s="6"/>
      <c r="AF226" s="6"/>
    </row>
    <row r="227" spans="30:32" ht="15" customHeight="1" x14ac:dyDescent="0.25">
      <c r="AD227" s="6"/>
      <c r="AE227" s="6"/>
      <c r="AF227" s="6"/>
    </row>
    <row r="228" spans="30:32" ht="15" customHeight="1" x14ac:dyDescent="0.25">
      <c r="AD228" s="6"/>
      <c r="AE228" s="6"/>
      <c r="AF228" s="6"/>
    </row>
    <row r="229" spans="30:32" ht="15" customHeight="1" x14ac:dyDescent="0.25">
      <c r="AD229" s="6"/>
      <c r="AE229" s="6"/>
      <c r="AF229" s="6"/>
    </row>
    <row r="230" spans="30:32" ht="15" customHeight="1" x14ac:dyDescent="0.25">
      <c r="AD230" s="6"/>
      <c r="AE230" s="6"/>
      <c r="AF230" s="6"/>
    </row>
    <row r="231" spans="30:32" ht="15" customHeight="1" x14ac:dyDescent="0.25">
      <c r="AD231" s="6"/>
      <c r="AE231" s="6"/>
      <c r="AF231" s="6"/>
    </row>
    <row r="232" spans="30:32" ht="15" customHeight="1" x14ac:dyDescent="0.25">
      <c r="AD232" s="6"/>
      <c r="AE232" s="6"/>
      <c r="AF232" s="6"/>
    </row>
    <row r="233" spans="30:32" ht="15" customHeight="1" x14ac:dyDescent="0.25">
      <c r="AD233" s="6"/>
      <c r="AE233" s="6"/>
      <c r="AF233" s="6"/>
    </row>
    <row r="234" spans="30:32" ht="15" customHeight="1" x14ac:dyDescent="0.25">
      <c r="AD234" s="6"/>
      <c r="AE234" s="6"/>
      <c r="AF234" s="6"/>
    </row>
  </sheetData>
  <mergeCells count="26">
    <mergeCell ref="B2:L2"/>
    <mergeCell ref="M2:Q2"/>
    <mergeCell ref="B3:L3"/>
    <mergeCell ref="M3:Q3"/>
    <mergeCell ref="X3:AB3"/>
    <mergeCell ref="AH3:AI3"/>
    <mergeCell ref="AL3:AM3"/>
    <mergeCell ref="B4:L4"/>
    <mergeCell ref="M4:Q4"/>
    <mergeCell ref="B5:L5"/>
    <mergeCell ref="M5:Q5"/>
    <mergeCell ref="AD3:AF3"/>
    <mergeCell ref="A7:U7"/>
    <mergeCell ref="F9:F10"/>
    <mergeCell ref="F11:F40"/>
    <mergeCell ref="AL14:AM14"/>
    <mergeCell ref="B43:L43"/>
    <mergeCell ref="M43:Q43"/>
    <mergeCell ref="A48:U48"/>
    <mergeCell ref="F50:F51"/>
    <mergeCell ref="B44:L44"/>
    <mergeCell ref="M44:Q44"/>
    <mergeCell ref="B45:L45"/>
    <mergeCell ref="M45:Q45"/>
    <mergeCell ref="B46:L46"/>
    <mergeCell ref="M46:Q46"/>
  </mergeCells>
  <printOptions horizontalCentered="1" verticalCentered="1"/>
  <pageMargins left="0.39370078740157483" right="0.39370078740157483" top="0.39370078740157483" bottom="0.39370078740157483" header="0.19685039370078741" footer="0.19685039370078741"/>
  <pageSetup scale="84" orientation="landscape" r:id="rId1"/>
  <rowBreaks count="1" manualBreakCount="1">
    <brk id="41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29AE-3488-4AE5-955E-D7E158F0D6F8}">
  <dimension ref="A2:M52"/>
  <sheetViews>
    <sheetView tabSelected="1" topLeftCell="A6" zoomScale="89" workbookViewId="0">
      <selection activeCell="O12" sqref="O12"/>
    </sheetView>
  </sheetViews>
  <sheetFormatPr baseColWidth="10" defaultRowHeight="15" x14ac:dyDescent="0.25"/>
  <sheetData>
    <row r="2" spans="1:13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</row>
    <row r="3" spans="1:13" x14ac:dyDescent="0.25">
      <c r="A3" t="s">
        <v>84</v>
      </c>
      <c r="B3">
        <v>10</v>
      </c>
      <c r="C3">
        <v>40</v>
      </c>
      <c r="D3">
        <v>22</v>
      </c>
      <c r="E3">
        <v>88</v>
      </c>
      <c r="F3">
        <v>1</v>
      </c>
      <c r="G3">
        <v>95</v>
      </c>
      <c r="H3">
        <v>75</v>
      </c>
      <c r="I3">
        <v>50</v>
      </c>
      <c r="J3">
        <v>9</v>
      </c>
      <c r="K3">
        <v>42</v>
      </c>
      <c r="L3">
        <v>76</v>
      </c>
      <c r="M3">
        <v>20</v>
      </c>
    </row>
    <row r="4" spans="1:13" x14ac:dyDescent="0.25">
      <c r="A4" t="s">
        <v>85</v>
      </c>
      <c r="B4">
        <v>63</v>
      </c>
      <c r="C4">
        <v>43</v>
      </c>
      <c r="D4">
        <v>20</v>
      </c>
      <c r="E4">
        <v>82</v>
      </c>
      <c r="F4">
        <v>60</v>
      </c>
      <c r="G4">
        <v>97</v>
      </c>
      <c r="H4">
        <v>40</v>
      </c>
      <c r="I4">
        <v>23</v>
      </c>
      <c r="J4">
        <v>12</v>
      </c>
      <c r="K4">
        <v>81</v>
      </c>
      <c r="L4">
        <v>60</v>
      </c>
      <c r="M4">
        <v>59</v>
      </c>
    </row>
    <row r="5" spans="1:13" x14ac:dyDescent="0.25">
      <c r="A5" t="s">
        <v>105</v>
      </c>
      <c r="B5">
        <v>27</v>
      </c>
      <c r="C5">
        <v>6</v>
      </c>
      <c r="D5">
        <v>17</v>
      </c>
      <c r="E5">
        <v>0</v>
      </c>
      <c r="F5">
        <v>52</v>
      </c>
      <c r="G5">
        <v>76</v>
      </c>
      <c r="H5">
        <v>95</v>
      </c>
      <c r="I5">
        <v>67</v>
      </c>
      <c r="J5">
        <v>76</v>
      </c>
      <c r="K5">
        <v>26</v>
      </c>
      <c r="L5">
        <v>18</v>
      </c>
      <c r="M5">
        <v>59</v>
      </c>
    </row>
    <row r="6" spans="1:13" x14ac:dyDescent="0.25">
      <c r="A6" t="s">
        <v>82</v>
      </c>
      <c r="B6">
        <v>18</v>
      </c>
      <c r="C6">
        <v>39</v>
      </c>
      <c r="D6">
        <v>52</v>
      </c>
      <c r="E6">
        <v>17</v>
      </c>
      <c r="F6">
        <v>47</v>
      </c>
      <c r="G6">
        <v>9</v>
      </c>
      <c r="H6">
        <v>8</v>
      </c>
      <c r="I6">
        <v>19</v>
      </c>
      <c r="J6">
        <v>31</v>
      </c>
      <c r="K6">
        <v>21</v>
      </c>
      <c r="L6">
        <v>39</v>
      </c>
      <c r="M6">
        <v>74</v>
      </c>
    </row>
    <row r="7" spans="1:13" x14ac:dyDescent="0.25">
      <c r="A7" t="s">
        <v>106</v>
      </c>
      <c r="B7">
        <v>98</v>
      </c>
      <c r="C7">
        <v>22</v>
      </c>
      <c r="D7">
        <v>93</v>
      </c>
      <c r="E7">
        <v>87</v>
      </c>
      <c r="F7">
        <v>31</v>
      </c>
      <c r="G7">
        <v>12</v>
      </c>
      <c r="H7">
        <v>86</v>
      </c>
      <c r="I7">
        <v>80</v>
      </c>
      <c r="J7">
        <v>19</v>
      </c>
      <c r="K7">
        <v>2</v>
      </c>
      <c r="L7">
        <v>72</v>
      </c>
      <c r="M7">
        <v>85</v>
      </c>
    </row>
    <row r="8" spans="1:13" x14ac:dyDescent="0.25">
      <c r="A8" t="s">
        <v>79</v>
      </c>
      <c r="B8">
        <v>65</v>
      </c>
      <c r="C8">
        <v>99</v>
      </c>
      <c r="D8">
        <v>29</v>
      </c>
      <c r="E8">
        <v>36</v>
      </c>
      <c r="F8">
        <v>9</v>
      </c>
      <c r="G8">
        <v>81</v>
      </c>
      <c r="H8">
        <v>38</v>
      </c>
      <c r="I8">
        <v>44</v>
      </c>
      <c r="J8">
        <v>2</v>
      </c>
      <c r="K8">
        <v>79</v>
      </c>
      <c r="L8">
        <v>43</v>
      </c>
      <c r="M8">
        <v>27</v>
      </c>
    </row>
    <row r="9" spans="1:13" x14ac:dyDescent="0.25">
      <c r="A9" t="s">
        <v>104</v>
      </c>
      <c r="B9">
        <v>61</v>
      </c>
      <c r="C9">
        <v>56</v>
      </c>
      <c r="D9">
        <v>59</v>
      </c>
      <c r="E9">
        <v>8</v>
      </c>
      <c r="F9">
        <v>44</v>
      </c>
      <c r="G9">
        <v>30</v>
      </c>
      <c r="H9">
        <v>14</v>
      </c>
      <c r="I9">
        <v>92</v>
      </c>
      <c r="J9">
        <v>57</v>
      </c>
      <c r="K9">
        <v>39</v>
      </c>
      <c r="L9">
        <v>84</v>
      </c>
      <c r="M9">
        <v>62</v>
      </c>
    </row>
    <row r="10" spans="1:13" x14ac:dyDescent="0.25">
      <c r="A10" t="s">
        <v>80</v>
      </c>
      <c r="B10">
        <v>68</v>
      </c>
      <c r="C10">
        <v>67</v>
      </c>
      <c r="D10">
        <v>92</v>
      </c>
      <c r="E10">
        <v>67</v>
      </c>
      <c r="F10">
        <v>10</v>
      </c>
      <c r="G10">
        <v>48</v>
      </c>
      <c r="H10">
        <v>78</v>
      </c>
      <c r="I10">
        <v>55</v>
      </c>
      <c r="J10">
        <v>90</v>
      </c>
      <c r="K10">
        <v>24</v>
      </c>
      <c r="L10">
        <v>5</v>
      </c>
      <c r="M10">
        <v>36</v>
      </c>
    </row>
    <row r="11" spans="1:13" x14ac:dyDescent="0.25">
      <c r="A11" t="s">
        <v>81</v>
      </c>
      <c r="B11">
        <v>55</v>
      </c>
      <c r="C11">
        <v>24</v>
      </c>
      <c r="D11">
        <v>93</v>
      </c>
      <c r="E11">
        <v>69</v>
      </c>
      <c r="F11">
        <v>6</v>
      </c>
      <c r="G11">
        <v>94</v>
      </c>
      <c r="H11">
        <v>49</v>
      </c>
      <c r="I11">
        <v>53</v>
      </c>
      <c r="J11">
        <v>7</v>
      </c>
      <c r="K11">
        <v>97</v>
      </c>
      <c r="L11">
        <v>89</v>
      </c>
      <c r="M11">
        <v>45</v>
      </c>
    </row>
    <row r="12" spans="1:13" x14ac:dyDescent="0.25">
      <c r="A12" t="s">
        <v>87</v>
      </c>
      <c r="B12">
        <v>77</v>
      </c>
      <c r="C12">
        <v>19</v>
      </c>
      <c r="D12">
        <v>34</v>
      </c>
      <c r="E12">
        <v>61</v>
      </c>
      <c r="F12">
        <v>92</v>
      </c>
      <c r="G12">
        <v>70</v>
      </c>
      <c r="H12">
        <v>59</v>
      </c>
      <c r="I12">
        <v>86</v>
      </c>
      <c r="J12">
        <v>33</v>
      </c>
      <c r="K12">
        <v>1</v>
      </c>
      <c r="L12">
        <v>33</v>
      </c>
      <c r="M12">
        <v>50</v>
      </c>
    </row>
    <row r="13" spans="1:13" x14ac:dyDescent="0.25">
      <c r="A13" t="s">
        <v>82</v>
      </c>
      <c r="B13">
        <v>58</v>
      </c>
      <c r="C13">
        <v>21</v>
      </c>
      <c r="D13">
        <v>89</v>
      </c>
      <c r="E13">
        <v>27</v>
      </c>
      <c r="F13">
        <v>64</v>
      </c>
      <c r="G13">
        <v>23</v>
      </c>
      <c r="H13">
        <v>23</v>
      </c>
      <c r="I13">
        <v>23</v>
      </c>
      <c r="J13">
        <v>15</v>
      </c>
      <c r="K13">
        <v>34</v>
      </c>
      <c r="L13">
        <v>69</v>
      </c>
      <c r="M13">
        <v>67</v>
      </c>
    </row>
    <row r="14" spans="1:13" x14ac:dyDescent="0.25">
      <c r="A14" t="s">
        <v>90</v>
      </c>
      <c r="B14">
        <v>22</v>
      </c>
      <c r="C14">
        <v>91</v>
      </c>
      <c r="D14">
        <v>12</v>
      </c>
      <c r="E14">
        <v>81</v>
      </c>
      <c r="F14">
        <v>33</v>
      </c>
      <c r="G14">
        <v>94</v>
      </c>
      <c r="H14">
        <v>84</v>
      </c>
      <c r="I14">
        <v>80</v>
      </c>
      <c r="J14">
        <v>47</v>
      </c>
      <c r="K14">
        <v>83</v>
      </c>
      <c r="L14">
        <v>3</v>
      </c>
      <c r="M14">
        <v>49</v>
      </c>
    </row>
    <row r="15" spans="1:13" x14ac:dyDescent="0.25">
      <c r="A15" t="s">
        <v>102</v>
      </c>
      <c r="B15">
        <v>82</v>
      </c>
      <c r="C15">
        <v>86</v>
      </c>
      <c r="D15">
        <v>45</v>
      </c>
      <c r="E15">
        <v>53</v>
      </c>
      <c r="F15">
        <v>91</v>
      </c>
      <c r="G15">
        <v>1</v>
      </c>
      <c r="H15">
        <v>85</v>
      </c>
      <c r="I15">
        <v>97</v>
      </c>
      <c r="J15">
        <v>43</v>
      </c>
      <c r="K15">
        <v>20</v>
      </c>
      <c r="L15">
        <v>30</v>
      </c>
      <c r="M15">
        <v>84</v>
      </c>
    </row>
    <row r="16" spans="1:13" x14ac:dyDescent="0.25">
      <c r="A16" t="s">
        <v>98</v>
      </c>
      <c r="B16">
        <v>9</v>
      </c>
      <c r="C16">
        <v>56</v>
      </c>
      <c r="D16">
        <v>72</v>
      </c>
      <c r="E16">
        <v>26</v>
      </c>
      <c r="F16">
        <v>13</v>
      </c>
      <c r="G16">
        <v>6</v>
      </c>
      <c r="H16">
        <v>21</v>
      </c>
      <c r="I16">
        <v>88</v>
      </c>
      <c r="J16">
        <v>35</v>
      </c>
      <c r="K16">
        <v>54</v>
      </c>
      <c r="L16">
        <v>15</v>
      </c>
      <c r="M16">
        <v>77</v>
      </c>
    </row>
    <row r="17" spans="1:13" x14ac:dyDescent="0.25">
      <c r="A17" t="s">
        <v>80</v>
      </c>
      <c r="B17">
        <v>66</v>
      </c>
      <c r="C17">
        <v>56</v>
      </c>
      <c r="D17">
        <v>56</v>
      </c>
      <c r="E17">
        <v>96</v>
      </c>
      <c r="F17">
        <v>39</v>
      </c>
      <c r="G17">
        <v>9</v>
      </c>
      <c r="H17">
        <v>2</v>
      </c>
      <c r="I17">
        <v>47</v>
      </c>
      <c r="J17">
        <v>11</v>
      </c>
      <c r="K17">
        <v>77</v>
      </c>
      <c r="L17">
        <v>6</v>
      </c>
      <c r="M17">
        <v>94</v>
      </c>
    </row>
    <row r="18" spans="1:13" x14ac:dyDescent="0.25">
      <c r="A18" t="s">
        <v>91</v>
      </c>
      <c r="B18">
        <v>96</v>
      </c>
      <c r="C18">
        <v>49</v>
      </c>
      <c r="D18">
        <v>14</v>
      </c>
      <c r="E18">
        <v>18</v>
      </c>
      <c r="F18">
        <v>23</v>
      </c>
      <c r="G18">
        <v>21</v>
      </c>
      <c r="H18">
        <v>27</v>
      </c>
      <c r="I18">
        <v>84</v>
      </c>
      <c r="J18">
        <v>20</v>
      </c>
      <c r="K18">
        <v>2</v>
      </c>
      <c r="L18">
        <v>100</v>
      </c>
      <c r="M18">
        <v>98</v>
      </c>
    </row>
    <row r="19" spans="1:13" x14ac:dyDescent="0.25">
      <c r="A19" t="s">
        <v>100</v>
      </c>
      <c r="B19">
        <v>77</v>
      </c>
      <c r="C19">
        <v>44</v>
      </c>
      <c r="D19">
        <v>69</v>
      </c>
      <c r="E19">
        <v>19</v>
      </c>
      <c r="F19">
        <v>20</v>
      </c>
      <c r="G19">
        <v>3</v>
      </c>
      <c r="H19">
        <v>74</v>
      </c>
      <c r="I19">
        <v>23</v>
      </c>
      <c r="J19">
        <v>14</v>
      </c>
      <c r="K19">
        <v>43</v>
      </c>
      <c r="L19">
        <v>35</v>
      </c>
      <c r="M19">
        <v>71</v>
      </c>
    </row>
    <row r="20" spans="1:13" x14ac:dyDescent="0.25">
      <c r="A20" t="s">
        <v>80</v>
      </c>
      <c r="B20">
        <v>4</v>
      </c>
      <c r="C20">
        <v>88</v>
      </c>
      <c r="D20">
        <v>26</v>
      </c>
      <c r="E20">
        <v>80</v>
      </c>
      <c r="F20">
        <v>83</v>
      </c>
      <c r="G20">
        <v>57</v>
      </c>
      <c r="H20">
        <v>56</v>
      </c>
      <c r="I20">
        <v>40</v>
      </c>
      <c r="J20">
        <v>50</v>
      </c>
      <c r="K20">
        <v>41</v>
      </c>
      <c r="L20">
        <v>31</v>
      </c>
      <c r="M20">
        <v>44</v>
      </c>
    </row>
    <row r="21" spans="1:13" x14ac:dyDescent="0.25">
      <c r="A21" t="s">
        <v>92</v>
      </c>
      <c r="B21">
        <v>98</v>
      </c>
      <c r="C21">
        <v>97</v>
      </c>
      <c r="D21">
        <v>75</v>
      </c>
      <c r="E21">
        <v>6</v>
      </c>
      <c r="F21">
        <v>8</v>
      </c>
      <c r="G21">
        <v>2</v>
      </c>
      <c r="H21">
        <v>10</v>
      </c>
      <c r="I21">
        <v>75</v>
      </c>
      <c r="J21">
        <v>4</v>
      </c>
      <c r="K21">
        <v>97</v>
      </c>
      <c r="L21">
        <v>57</v>
      </c>
      <c r="M21">
        <v>23</v>
      </c>
    </row>
    <row r="22" spans="1:13" x14ac:dyDescent="0.25">
      <c r="A22" t="s">
        <v>89</v>
      </c>
      <c r="B22">
        <v>16</v>
      </c>
      <c r="C22">
        <v>83</v>
      </c>
      <c r="D22">
        <v>60</v>
      </c>
      <c r="E22">
        <v>67</v>
      </c>
      <c r="F22">
        <v>55</v>
      </c>
      <c r="G22">
        <v>97</v>
      </c>
      <c r="H22">
        <v>79</v>
      </c>
      <c r="I22">
        <v>94</v>
      </c>
      <c r="J22">
        <v>27</v>
      </c>
      <c r="K22">
        <v>9</v>
      </c>
      <c r="L22">
        <v>7</v>
      </c>
      <c r="M22">
        <v>15</v>
      </c>
    </row>
    <row r="23" spans="1:13" x14ac:dyDescent="0.25">
      <c r="A23" t="s">
        <v>101</v>
      </c>
      <c r="B23">
        <v>94</v>
      </c>
      <c r="C23">
        <v>58</v>
      </c>
      <c r="D23">
        <v>79</v>
      </c>
      <c r="E23">
        <v>39</v>
      </c>
      <c r="F23">
        <v>17</v>
      </c>
      <c r="G23">
        <v>88</v>
      </c>
      <c r="H23">
        <v>50</v>
      </c>
      <c r="I23">
        <v>90</v>
      </c>
      <c r="J23">
        <v>3</v>
      </c>
      <c r="K23">
        <v>41</v>
      </c>
      <c r="L23">
        <v>31</v>
      </c>
      <c r="M23">
        <v>62</v>
      </c>
    </row>
    <row r="24" spans="1:13" x14ac:dyDescent="0.25">
      <c r="A24" t="s">
        <v>106</v>
      </c>
      <c r="B24">
        <v>11</v>
      </c>
      <c r="C24">
        <v>5</v>
      </c>
      <c r="D24">
        <v>71</v>
      </c>
      <c r="E24">
        <v>48</v>
      </c>
      <c r="F24">
        <v>94</v>
      </c>
      <c r="G24">
        <v>70</v>
      </c>
      <c r="H24">
        <v>56</v>
      </c>
      <c r="I24">
        <v>48</v>
      </c>
      <c r="J24">
        <v>61</v>
      </c>
      <c r="K24">
        <v>58</v>
      </c>
      <c r="L24">
        <v>51</v>
      </c>
      <c r="M24">
        <v>46</v>
      </c>
    </row>
    <row r="25" spans="1:13" x14ac:dyDescent="0.25">
      <c r="A25" t="s">
        <v>105</v>
      </c>
      <c r="B25">
        <v>56</v>
      </c>
      <c r="C25">
        <v>74</v>
      </c>
      <c r="D25">
        <v>19</v>
      </c>
      <c r="E25">
        <v>73</v>
      </c>
      <c r="F25">
        <v>42</v>
      </c>
      <c r="G25">
        <v>19</v>
      </c>
      <c r="H25">
        <v>57</v>
      </c>
      <c r="I25">
        <v>94</v>
      </c>
      <c r="J25">
        <v>52</v>
      </c>
      <c r="K25">
        <v>39</v>
      </c>
      <c r="L25">
        <v>52</v>
      </c>
      <c r="M25">
        <v>56</v>
      </c>
    </row>
    <row r="26" spans="1:13" x14ac:dyDescent="0.25">
      <c r="A26" t="s">
        <v>94</v>
      </c>
      <c r="B26">
        <v>32</v>
      </c>
      <c r="C26">
        <v>92</v>
      </c>
      <c r="D26">
        <v>8</v>
      </c>
      <c r="E26">
        <v>5</v>
      </c>
      <c r="F26">
        <v>32</v>
      </c>
      <c r="G26">
        <v>36</v>
      </c>
      <c r="H26">
        <v>44</v>
      </c>
      <c r="I26">
        <v>46</v>
      </c>
      <c r="J26">
        <v>6</v>
      </c>
      <c r="K26">
        <v>95</v>
      </c>
      <c r="L26">
        <v>95</v>
      </c>
      <c r="M26">
        <v>94</v>
      </c>
    </row>
    <row r="27" spans="1:13" x14ac:dyDescent="0.25">
      <c r="A27" t="s">
        <v>80</v>
      </c>
      <c r="B27">
        <v>92</v>
      </c>
      <c r="C27">
        <v>45</v>
      </c>
      <c r="D27">
        <v>24</v>
      </c>
      <c r="E27">
        <v>26</v>
      </c>
      <c r="F27">
        <v>75</v>
      </c>
      <c r="G27">
        <v>57</v>
      </c>
      <c r="H27">
        <v>44</v>
      </c>
      <c r="I27">
        <v>80</v>
      </c>
      <c r="J27">
        <v>55</v>
      </c>
      <c r="K27">
        <v>18</v>
      </c>
      <c r="L27">
        <v>32</v>
      </c>
      <c r="M27">
        <v>36</v>
      </c>
    </row>
    <row r="28" spans="1:13" x14ac:dyDescent="0.25">
      <c r="A28" t="s">
        <v>86</v>
      </c>
      <c r="B28">
        <v>37</v>
      </c>
      <c r="C28">
        <v>71</v>
      </c>
      <c r="D28">
        <v>60</v>
      </c>
      <c r="E28">
        <v>22</v>
      </c>
      <c r="F28">
        <v>75</v>
      </c>
      <c r="G28">
        <v>98</v>
      </c>
      <c r="H28">
        <v>10</v>
      </c>
      <c r="I28">
        <v>20</v>
      </c>
      <c r="J28">
        <v>94</v>
      </c>
      <c r="K28">
        <v>40</v>
      </c>
      <c r="L28">
        <v>74</v>
      </c>
      <c r="M28">
        <v>71</v>
      </c>
    </row>
    <row r="29" spans="1:13" x14ac:dyDescent="0.25">
      <c r="A29" t="s">
        <v>97</v>
      </c>
      <c r="B29">
        <v>97</v>
      </c>
      <c r="C29">
        <v>100</v>
      </c>
      <c r="D29">
        <v>43</v>
      </c>
      <c r="E29">
        <v>16</v>
      </c>
      <c r="F29">
        <v>45</v>
      </c>
      <c r="G29">
        <v>49</v>
      </c>
      <c r="H29">
        <v>60</v>
      </c>
      <c r="I29">
        <v>21</v>
      </c>
      <c r="J29">
        <v>50</v>
      </c>
      <c r="K29">
        <v>42</v>
      </c>
      <c r="L29">
        <v>76</v>
      </c>
      <c r="M29">
        <v>38</v>
      </c>
    </row>
    <row r="30" spans="1:13" x14ac:dyDescent="0.25">
      <c r="A30" t="s">
        <v>78</v>
      </c>
      <c r="B30">
        <v>48</v>
      </c>
      <c r="C30">
        <v>60</v>
      </c>
      <c r="D30">
        <v>6</v>
      </c>
      <c r="E30">
        <v>55</v>
      </c>
      <c r="F30">
        <v>86</v>
      </c>
      <c r="G30">
        <v>91</v>
      </c>
      <c r="H30">
        <v>48</v>
      </c>
      <c r="I30">
        <v>13</v>
      </c>
      <c r="J30">
        <v>55</v>
      </c>
      <c r="K30">
        <v>36</v>
      </c>
      <c r="L30">
        <v>56</v>
      </c>
      <c r="M30">
        <v>29</v>
      </c>
    </row>
    <row r="31" spans="1:13" x14ac:dyDescent="0.25">
      <c r="A31" t="s">
        <v>88</v>
      </c>
      <c r="B31">
        <v>15</v>
      </c>
      <c r="C31">
        <v>6</v>
      </c>
      <c r="D31">
        <v>28</v>
      </c>
      <c r="E31">
        <v>13</v>
      </c>
      <c r="F31">
        <v>98</v>
      </c>
      <c r="G31">
        <v>87</v>
      </c>
      <c r="H31">
        <v>10</v>
      </c>
      <c r="I31">
        <v>18</v>
      </c>
      <c r="J31">
        <v>62</v>
      </c>
      <c r="K31">
        <v>53</v>
      </c>
      <c r="L31">
        <v>57</v>
      </c>
      <c r="M31">
        <v>94</v>
      </c>
    </row>
    <row r="32" spans="1:13" x14ac:dyDescent="0.25">
      <c r="A32" t="s">
        <v>81</v>
      </c>
      <c r="B32">
        <v>45</v>
      </c>
      <c r="C32">
        <v>92</v>
      </c>
      <c r="D32">
        <v>100</v>
      </c>
      <c r="E32">
        <v>71</v>
      </c>
      <c r="F32">
        <v>12</v>
      </c>
      <c r="G32">
        <v>5</v>
      </c>
      <c r="H32">
        <v>100</v>
      </c>
      <c r="I32">
        <v>13</v>
      </c>
      <c r="J32">
        <v>21</v>
      </c>
      <c r="K32">
        <v>51</v>
      </c>
      <c r="L32">
        <v>9</v>
      </c>
      <c r="M32">
        <v>79</v>
      </c>
    </row>
    <row r="33" spans="1:13" x14ac:dyDescent="0.25">
      <c r="A33" t="s">
        <v>81</v>
      </c>
      <c r="B33">
        <v>9</v>
      </c>
      <c r="C33">
        <v>14</v>
      </c>
      <c r="D33">
        <v>18</v>
      </c>
      <c r="E33">
        <v>33</v>
      </c>
      <c r="F33">
        <v>30</v>
      </c>
      <c r="G33">
        <v>22</v>
      </c>
      <c r="H33">
        <v>6</v>
      </c>
      <c r="I33">
        <v>28</v>
      </c>
      <c r="J33">
        <v>69</v>
      </c>
      <c r="K33">
        <v>43</v>
      </c>
      <c r="L33">
        <v>81</v>
      </c>
      <c r="M33">
        <v>67</v>
      </c>
    </row>
    <row r="34" spans="1:13" x14ac:dyDescent="0.25">
      <c r="A34" t="s">
        <v>106</v>
      </c>
      <c r="B34">
        <v>93</v>
      </c>
      <c r="C34">
        <v>75</v>
      </c>
      <c r="D34">
        <v>61</v>
      </c>
      <c r="E34">
        <v>20</v>
      </c>
      <c r="F34">
        <v>39</v>
      </c>
      <c r="G34">
        <v>70</v>
      </c>
      <c r="H34">
        <v>41</v>
      </c>
      <c r="I34">
        <v>69</v>
      </c>
      <c r="J34">
        <v>35</v>
      </c>
      <c r="K34">
        <v>38</v>
      </c>
      <c r="L34">
        <v>100</v>
      </c>
      <c r="M34">
        <v>2</v>
      </c>
    </row>
    <row r="35" spans="1:13" x14ac:dyDescent="0.25">
      <c r="A35" t="s">
        <v>82</v>
      </c>
      <c r="B35">
        <v>15</v>
      </c>
      <c r="C35">
        <v>35</v>
      </c>
      <c r="D35">
        <v>76</v>
      </c>
      <c r="E35">
        <v>65</v>
      </c>
      <c r="F35">
        <v>77</v>
      </c>
      <c r="G35">
        <v>80</v>
      </c>
      <c r="H35">
        <v>92</v>
      </c>
      <c r="I35">
        <v>72</v>
      </c>
      <c r="J35">
        <v>98</v>
      </c>
      <c r="K35">
        <v>28</v>
      </c>
      <c r="L35">
        <v>54</v>
      </c>
      <c r="M35">
        <v>1</v>
      </c>
    </row>
    <row r="36" spans="1:13" x14ac:dyDescent="0.25">
      <c r="A36" t="s">
        <v>87</v>
      </c>
      <c r="B36">
        <v>43</v>
      </c>
      <c r="C36">
        <v>47</v>
      </c>
      <c r="D36">
        <v>61</v>
      </c>
      <c r="E36">
        <v>94</v>
      </c>
      <c r="F36">
        <v>81</v>
      </c>
      <c r="G36">
        <v>74</v>
      </c>
      <c r="H36">
        <v>88</v>
      </c>
      <c r="I36">
        <v>53</v>
      </c>
      <c r="J36">
        <v>68</v>
      </c>
      <c r="K36">
        <v>81</v>
      </c>
      <c r="L36">
        <v>84</v>
      </c>
      <c r="M36">
        <v>57</v>
      </c>
    </row>
    <row r="37" spans="1:13" x14ac:dyDescent="0.25">
      <c r="A37" t="s">
        <v>96</v>
      </c>
      <c r="B37">
        <v>65</v>
      </c>
      <c r="C37">
        <v>29</v>
      </c>
      <c r="D37">
        <v>24</v>
      </c>
      <c r="E37">
        <v>29</v>
      </c>
      <c r="F37">
        <v>72</v>
      </c>
      <c r="G37">
        <v>65</v>
      </c>
      <c r="H37">
        <v>18</v>
      </c>
      <c r="I37">
        <v>76</v>
      </c>
      <c r="J37">
        <v>72</v>
      </c>
      <c r="K37">
        <v>88</v>
      </c>
      <c r="L37">
        <v>9</v>
      </c>
      <c r="M37">
        <v>26</v>
      </c>
    </row>
    <row r="38" spans="1:13" x14ac:dyDescent="0.25">
      <c r="A38" t="s">
        <v>98</v>
      </c>
      <c r="B38">
        <v>45</v>
      </c>
      <c r="C38">
        <v>77</v>
      </c>
      <c r="D38">
        <v>75</v>
      </c>
      <c r="E38">
        <v>39</v>
      </c>
      <c r="F38">
        <v>45</v>
      </c>
      <c r="G38">
        <v>85</v>
      </c>
      <c r="H38">
        <v>82</v>
      </c>
      <c r="I38">
        <v>56</v>
      </c>
      <c r="J38">
        <v>74</v>
      </c>
      <c r="K38">
        <v>83</v>
      </c>
      <c r="L38">
        <v>6</v>
      </c>
      <c r="M38">
        <v>57</v>
      </c>
    </row>
    <row r="39" spans="1:13" x14ac:dyDescent="0.25">
      <c r="A39" t="s">
        <v>99</v>
      </c>
      <c r="B39">
        <v>18</v>
      </c>
      <c r="C39">
        <v>18</v>
      </c>
      <c r="D39">
        <v>96</v>
      </c>
      <c r="E39">
        <v>73</v>
      </c>
      <c r="F39">
        <v>15</v>
      </c>
      <c r="G39">
        <v>37</v>
      </c>
      <c r="H39">
        <v>83</v>
      </c>
      <c r="I39">
        <v>10</v>
      </c>
      <c r="J39">
        <v>80</v>
      </c>
      <c r="K39">
        <v>41</v>
      </c>
      <c r="L39">
        <v>29</v>
      </c>
      <c r="M39">
        <v>12</v>
      </c>
    </row>
    <row r="40" spans="1:13" x14ac:dyDescent="0.25">
      <c r="A40" t="s">
        <v>102</v>
      </c>
      <c r="B40">
        <v>0</v>
      </c>
      <c r="C40">
        <v>1</v>
      </c>
      <c r="D40">
        <v>42</v>
      </c>
      <c r="E40">
        <v>40</v>
      </c>
      <c r="F40">
        <v>32</v>
      </c>
      <c r="G40">
        <v>66</v>
      </c>
      <c r="H40">
        <v>25</v>
      </c>
      <c r="I40">
        <v>39</v>
      </c>
      <c r="J40">
        <v>6</v>
      </c>
      <c r="K40">
        <v>17</v>
      </c>
      <c r="L40">
        <v>18</v>
      </c>
      <c r="M40">
        <v>70</v>
      </c>
    </row>
    <row r="41" spans="1:13" x14ac:dyDescent="0.25">
      <c r="A41" t="s">
        <v>99</v>
      </c>
      <c r="B41">
        <v>38</v>
      </c>
      <c r="C41">
        <v>50</v>
      </c>
      <c r="D41">
        <v>21</v>
      </c>
      <c r="E41">
        <v>30</v>
      </c>
      <c r="F41">
        <v>32</v>
      </c>
      <c r="G41">
        <v>48</v>
      </c>
      <c r="H41">
        <v>55</v>
      </c>
      <c r="I41">
        <v>13</v>
      </c>
      <c r="J41">
        <v>42</v>
      </c>
      <c r="K41">
        <v>44</v>
      </c>
      <c r="L41">
        <v>38</v>
      </c>
      <c r="M41">
        <v>43</v>
      </c>
    </row>
    <row r="42" spans="1:13" x14ac:dyDescent="0.25">
      <c r="A42" t="s">
        <v>96</v>
      </c>
      <c r="B42">
        <v>44</v>
      </c>
      <c r="C42">
        <v>70</v>
      </c>
      <c r="D42">
        <v>22</v>
      </c>
      <c r="E42">
        <v>62</v>
      </c>
      <c r="F42">
        <v>7</v>
      </c>
      <c r="G42">
        <v>14</v>
      </c>
      <c r="H42">
        <v>25</v>
      </c>
      <c r="I42">
        <v>61</v>
      </c>
      <c r="J42">
        <v>57</v>
      </c>
      <c r="K42">
        <v>8</v>
      </c>
      <c r="L42">
        <v>6</v>
      </c>
      <c r="M42">
        <v>35</v>
      </c>
    </row>
    <row r="43" spans="1:13" x14ac:dyDescent="0.25">
      <c r="A43" t="s">
        <v>103</v>
      </c>
      <c r="B43">
        <v>70</v>
      </c>
      <c r="C43">
        <v>39</v>
      </c>
      <c r="D43">
        <v>99</v>
      </c>
      <c r="E43">
        <v>95</v>
      </c>
      <c r="F43">
        <v>84</v>
      </c>
      <c r="G43">
        <v>63</v>
      </c>
      <c r="H43">
        <v>32</v>
      </c>
      <c r="I43">
        <v>12</v>
      </c>
      <c r="J43">
        <v>77</v>
      </c>
      <c r="K43">
        <v>64</v>
      </c>
      <c r="L43">
        <v>69</v>
      </c>
      <c r="M43">
        <v>25</v>
      </c>
    </row>
    <row r="44" spans="1:13" x14ac:dyDescent="0.25">
      <c r="A44" t="s">
        <v>92</v>
      </c>
      <c r="B44">
        <v>95</v>
      </c>
      <c r="C44">
        <v>99</v>
      </c>
      <c r="D44">
        <v>39</v>
      </c>
      <c r="E44">
        <v>8</v>
      </c>
      <c r="F44">
        <v>13</v>
      </c>
      <c r="G44">
        <v>18</v>
      </c>
      <c r="H44">
        <v>66</v>
      </c>
      <c r="I44">
        <v>91</v>
      </c>
      <c r="J44">
        <v>54</v>
      </c>
      <c r="K44">
        <v>69</v>
      </c>
      <c r="L44">
        <v>73</v>
      </c>
      <c r="M44">
        <v>25</v>
      </c>
    </row>
    <row r="45" spans="1:13" x14ac:dyDescent="0.25">
      <c r="A45" t="s">
        <v>90</v>
      </c>
      <c r="B45">
        <v>55</v>
      </c>
      <c r="C45">
        <v>99</v>
      </c>
      <c r="D45">
        <v>1</v>
      </c>
      <c r="E45">
        <v>84</v>
      </c>
      <c r="F45">
        <v>61</v>
      </c>
      <c r="G45">
        <v>92</v>
      </c>
      <c r="H45">
        <v>95</v>
      </c>
      <c r="I45">
        <v>14</v>
      </c>
      <c r="J45">
        <v>27</v>
      </c>
      <c r="K45">
        <v>31</v>
      </c>
      <c r="L45">
        <v>45</v>
      </c>
      <c r="M45">
        <v>57</v>
      </c>
    </row>
    <row r="46" spans="1:13" x14ac:dyDescent="0.25">
      <c r="A46" t="s">
        <v>93</v>
      </c>
      <c r="B46">
        <v>55</v>
      </c>
      <c r="C46">
        <v>54</v>
      </c>
      <c r="D46">
        <v>82</v>
      </c>
      <c r="E46">
        <v>70</v>
      </c>
      <c r="F46">
        <v>15</v>
      </c>
      <c r="G46">
        <v>16</v>
      </c>
      <c r="H46">
        <v>67</v>
      </c>
      <c r="I46">
        <v>73</v>
      </c>
      <c r="J46">
        <v>18</v>
      </c>
      <c r="K46">
        <v>100</v>
      </c>
      <c r="L46">
        <v>66</v>
      </c>
      <c r="M46">
        <v>77</v>
      </c>
    </row>
    <row r="47" spans="1:13" x14ac:dyDescent="0.25">
      <c r="A47" t="s">
        <v>103</v>
      </c>
      <c r="B47">
        <v>13</v>
      </c>
      <c r="C47">
        <v>71</v>
      </c>
      <c r="D47">
        <v>84</v>
      </c>
      <c r="E47">
        <v>29</v>
      </c>
      <c r="F47">
        <v>26</v>
      </c>
      <c r="G47">
        <v>65</v>
      </c>
      <c r="H47">
        <v>40</v>
      </c>
      <c r="I47">
        <v>26</v>
      </c>
      <c r="J47">
        <v>71</v>
      </c>
      <c r="K47">
        <v>12</v>
      </c>
      <c r="L47">
        <v>86</v>
      </c>
      <c r="M47">
        <v>60</v>
      </c>
    </row>
    <row r="48" spans="1:13" x14ac:dyDescent="0.25">
      <c r="A48" t="s">
        <v>91</v>
      </c>
      <c r="B48">
        <v>41</v>
      </c>
      <c r="C48">
        <v>5</v>
      </c>
      <c r="D48">
        <v>40</v>
      </c>
      <c r="E48">
        <v>29</v>
      </c>
      <c r="F48">
        <v>47</v>
      </c>
      <c r="G48">
        <v>2</v>
      </c>
      <c r="H48">
        <v>96</v>
      </c>
      <c r="I48">
        <v>37</v>
      </c>
      <c r="J48">
        <v>43</v>
      </c>
      <c r="K48">
        <v>47</v>
      </c>
      <c r="L48">
        <v>47</v>
      </c>
      <c r="M48">
        <v>46</v>
      </c>
    </row>
    <row r="49" spans="1:13" x14ac:dyDescent="0.25">
      <c r="A49" t="s">
        <v>83</v>
      </c>
      <c r="B49">
        <v>24</v>
      </c>
      <c r="C49">
        <v>12</v>
      </c>
      <c r="D49">
        <v>51</v>
      </c>
      <c r="E49">
        <v>1</v>
      </c>
      <c r="F49">
        <v>39</v>
      </c>
      <c r="G49">
        <v>86</v>
      </c>
      <c r="H49">
        <v>99</v>
      </c>
      <c r="I49">
        <v>94</v>
      </c>
      <c r="J49">
        <v>60</v>
      </c>
      <c r="K49">
        <v>41</v>
      </c>
      <c r="L49">
        <v>51</v>
      </c>
      <c r="M49">
        <v>52</v>
      </c>
    </row>
    <row r="50" spans="1:13" x14ac:dyDescent="0.25">
      <c r="A50" t="s">
        <v>103</v>
      </c>
      <c r="B50">
        <v>3</v>
      </c>
      <c r="C50">
        <v>89</v>
      </c>
      <c r="D50">
        <v>57</v>
      </c>
      <c r="E50">
        <v>6</v>
      </c>
      <c r="F50">
        <v>33</v>
      </c>
      <c r="G50">
        <v>56</v>
      </c>
      <c r="H50">
        <v>72</v>
      </c>
      <c r="I50">
        <v>13</v>
      </c>
      <c r="J50">
        <v>37</v>
      </c>
      <c r="K50">
        <v>55</v>
      </c>
      <c r="L50">
        <v>16</v>
      </c>
      <c r="M50">
        <v>23</v>
      </c>
    </row>
    <row r="51" spans="1:13" x14ac:dyDescent="0.25">
      <c r="A51" t="s">
        <v>95</v>
      </c>
      <c r="B51">
        <v>0</v>
      </c>
      <c r="C51">
        <v>76</v>
      </c>
      <c r="D51">
        <v>39</v>
      </c>
      <c r="E51">
        <v>58</v>
      </c>
      <c r="F51">
        <v>70</v>
      </c>
      <c r="G51">
        <v>82</v>
      </c>
      <c r="H51">
        <v>25</v>
      </c>
      <c r="I51">
        <v>10</v>
      </c>
      <c r="J51">
        <v>25</v>
      </c>
      <c r="K51">
        <v>18</v>
      </c>
      <c r="L51">
        <v>83</v>
      </c>
      <c r="M51">
        <v>33</v>
      </c>
    </row>
    <row r="52" spans="1:13" x14ac:dyDescent="0.25">
      <c r="A52" t="s">
        <v>77</v>
      </c>
      <c r="B52">
        <v>10</v>
      </c>
      <c r="C52">
        <v>15</v>
      </c>
      <c r="D52">
        <v>74</v>
      </c>
      <c r="E52">
        <v>98</v>
      </c>
      <c r="F52">
        <v>43</v>
      </c>
      <c r="G52">
        <v>59</v>
      </c>
      <c r="H52">
        <v>58</v>
      </c>
      <c r="I52">
        <v>37</v>
      </c>
      <c r="J52">
        <v>3</v>
      </c>
      <c r="K52">
        <v>22</v>
      </c>
      <c r="L52">
        <v>46</v>
      </c>
      <c r="M52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DA9A-6133-4BFD-8246-DFDCF72AD3F4}">
  <dimension ref="A1:AH234"/>
  <sheetViews>
    <sheetView showGridLines="0" view="pageBreakPreview" zoomScale="85" zoomScaleNormal="85" zoomScaleSheetLayoutView="85" workbookViewId="0">
      <selection activeCell="J9" sqref="J9:M9"/>
    </sheetView>
  </sheetViews>
  <sheetFormatPr baseColWidth="10" defaultColWidth="9.140625" defaultRowHeight="15" customHeight="1" x14ac:dyDescent="0.25"/>
  <cols>
    <col min="1" max="1" width="3.42578125" style="5" customWidth="1"/>
    <col min="2" max="2" width="11.140625" style="5" bestFit="1" customWidth="1"/>
    <col min="3" max="3" width="10.5703125" style="5" bestFit="1" customWidth="1"/>
    <col min="4" max="4" width="11.7109375" style="5" customWidth="1"/>
    <col min="5" max="5" width="10.5703125" style="5" hidden="1" customWidth="1"/>
    <col min="6" max="7" width="12.140625" style="5" customWidth="1"/>
    <col min="8" max="10" width="15.28515625" style="5" bestFit="1" customWidth="1"/>
    <col min="11" max="11" width="14.42578125" style="5" customWidth="1"/>
    <col min="12" max="13" width="10.5703125" style="5" customWidth="1"/>
    <col min="14" max="14" width="10" style="5" bestFit="1" customWidth="1"/>
    <col min="15" max="15" width="10.5703125" style="5" customWidth="1"/>
    <col min="16" max="16" width="2.42578125" style="5" customWidth="1"/>
    <col min="17" max="17" width="3.42578125" style="5" customWidth="1"/>
    <col min="18" max="18" width="9.140625" style="5"/>
    <col min="19" max="19" width="9.5703125" style="1" bestFit="1" customWidth="1"/>
    <col min="20" max="20" width="14.7109375" style="1" customWidth="1"/>
    <col min="21" max="21" width="14.7109375" style="1" bestFit="1" customWidth="1"/>
    <col min="22" max="22" width="12.7109375" style="1" bestFit="1" customWidth="1"/>
    <col min="23" max="23" width="6.5703125" style="1" bestFit="1" customWidth="1"/>
    <col min="24" max="27" width="9.140625" style="1"/>
    <col min="28" max="28" width="9.140625" style="5"/>
    <col min="29" max="30" width="10.7109375" style="5" customWidth="1"/>
    <col min="31" max="16384" width="9.140625" style="5"/>
  </cols>
  <sheetData>
    <row r="1" spans="1:34" s="4" customFormat="1" ht="15" customHeigh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S1" s="2"/>
      <c r="T1" s="2"/>
      <c r="U1" s="2"/>
      <c r="V1" s="2"/>
      <c r="W1" s="2"/>
      <c r="X1" s="2"/>
      <c r="Y1" s="2"/>
      <c r="Z1" s="2"/>
      <c r="AA1" s="2"/>
    </row>
    <row r="2" spans="1:34" s="10" customFormat="1" ht="19.5" customHeight="1" x14ac:dyDescent="0.25">
      <c r="A2" s="31"/>
      <c r="B2" s="88" t="s">
        <v>0</v>
      </c>
      <c r="C2" s="89"/>
      <c r="D2" s="89"/>
      <c r="E2" s="89"/>
      <c r="F2" s="89"/>
      <c r="G2" s="89"/>
      <c r="H2" s="90" t="str">
        <f>'L(1)'!M2</f>
        <v>CINCUENTENARIO</v>
      </c>
      <c r="I2" s="91"/>
      <c r="J2" s="91"/>
      <c r="K2" s="91"/>
      <c r="L2" s="92"/>
      <c r="M2" s="19"/>
      <c r="N2" s="19"/>
      <c r="O2" s="11"/>
      <c r="Q2" s="32"/>
      <c r="S2" s="12"/>
      <c r="T2" s="12"/>
      <c r="U2" s="12"/>
      <c r="V2" s="12"/>
      <c r="W2" s="12"/>
      <c r="X2" s="12"/>
      <c r="Y2" s="12"/>
      <c r="Z2" s="12"/>
      <c r="AA2" s="12"/>
    </row>
    <row r="3" spans="1:34" s="13" customFormat="1" ht="19.5" customHeight="1" x14ac:dyDescent="0.25">
      <c r="A3" s="31"/>
      <c r="B3" s="88" t="s">
        <v>1</v>
      </c>
      <c r="C3" s="89"/>
      <c r="D3" s="89"/>
      <c r="E3" s="89"/>
      <c r="F3" s="89"/>
      <c r="G3" s="89"/>
      <c r="H3" s="90" t="str">
        <f>'L(1)'!M3</f>
        <v>SODINSA - EDU</v>
      </c>
      <c r="I3" s="91"/>
      <c r="J3" s="91"/>
      <c r="K3" s="91"/>
      <c r="L3" s="92"/>
      <c r="M3" s="19"/>
      <c r="N3" s="19"/>
      <c r="O3" s="11"/>
      <c r="P3" s="10"/>
      <c r="Q3" s="32"/>
      <c r="S3" s="86" t="s">
        <v>8</v>
      </c>
      <c r="T3" s="86"/>
      <c r="U3" s="86"/>
      <c r="V3" s="86"/>
      <c r="W3" s="86"/>
      <c r="X3" s="46"/>
      <c r="Y3" s="86" t="s">
        <v>12</v>
      </c>
      <c r="Z3" s="86"/>
      <c r="AA3" s="86"/>
      <c r="AC3" s="86" t="s">
        <v>36</v>
      </c>
      <c r="AD3" s="86"/>
      <c r="AG3" s="87" t="s">
        <v>20</v>
      </c>
      <c r="AH3" s="87"/>
    </row>
    <row r="4" spans="1:34" s="13" customFormat="1" ht="19.5" customHeight="1" x14ac:dyDescent="0.25">
      <c r="A4" s="31"/>
      <c r="B4" s="88" t="s">
        <v>2</v>
      </c>
      <c r="C4" s="89"/>
      <c r="D4" s="89"/>
      <c r="E4" s="89"/>
      <c r="F4" s="89"/>
      <c r="G4" s="89"/>
      <c r="H4" s="90" t="str">
        <f>'L(1)'!M4</f>
        <v>MEDELLÍN, ANTIOQUIA</v>
      </c>
      <c r="I4" s="91"/>
      <c r="J4" s="91"/>
      <c r="K4" s="91"/>
      <c r="L4" s="92"/>
      <c r="M4" s="19"/>
      <c r="N4" s="19"/>
      <c r="O4" s="11"/>
      <c r="P4" s="10"/>
      <c r="Q4" s="32"/>
      <c r="S4" s="46" t="s">
        <v>33</v>
      </c>
      <c r="T4" s="46" t="s">
        <v>34</v>
      </c>
      <c r="U4" s="46" t="s">
        <v>35</v>
      </c>
      <c r="V4" s="46" t="s">
        <v>6</v>
      </c>
      <c r="W4" s="46" t="s">
        <v>7</v>
      </c>
      <c r="X4" s="46"/>
      <c r="Y4" s="46" t="s">
        <v>9</v>
      </c>
      <c r="Z4" s="46" t="s">
        <v>10</v>
      </c>
      <c r="AA4" s="46" t="s">
        <v>11</v>
      </c>
      <c r="AC4" s="46" t="s">
        <v>10</v>
      </c>
      <c r="AD4" s="46" t="s">
        <v>11</v>
      </c>
      <c r="AE4" s="13" t="s">
        <v>32</v>
      </c>
      <c r="AG4" s="17">
        <v>0</v>
      </c>
      <c r="AH4" s="16">
        <f>+G45</f>
        <v>232.02465760000004</v>
      </c>
    </row>
    <row r="5" spans="1:34" s="13" customFormat="1" ht="19.5" customHeight="1" x14ac:dyDescent="0.25">
      <c r="A5" s="31"/>
      <c r="B5" s="88" t="s">
        <v>3</v>
      </c>
      <c r="C5" s="89"/>
      <c r="D5" s="89"/>
      <c r="E5" s="89"/>
      <c r="F5" s="89"/>
      <c r="G5" s="89"/>
      <c r="H5" s="90" t="str">
        <f>'L(1)'!M5</f>
        <v>LS1</v>
      </c>
      <c r="I5" s="91"/>
      <c r="J5" s="91"/>
      <c r="K5" s="91"/>
      <c r="L5" s="92"/>
      <c r="M5" s="19"/>
      <c r="N5" s="19"/>
      <c r="O5" s="11"/>
      <c r="P5" s="10"/>
      <c r="Q5" s="32"/>
      <c r="S5" s="46">
        <f>'L(1)'!X5</f>
        <v>0</v>
      </c>
      <c r="T5" s="46">
        <f>'L(1)'!Y5</f>
        <v>282.40841599999999</v>
      </c>
      <c r="U5" s="46">
        <f>'L(1)'!Z5</f>
        <v>1604.5261620000001</v>
      </c>
      <c r="V5" s="46">
        <f>'L(1)'!AA5</f>
        <v>1.823088</v>
      </c>
      <c r="W5" s="46">
        <f>'L(1)'!AB5</f>
        <v>30.063828999999998</v>
      </c>
      <c r="X5" s="46"/>
      <c r="Y5" s="6">
        <f>'L(1)'!AD5</f>
        <v>0</v>
      </c>
      <c r="Z5" s="6">
        <f>'L(1)'!AE5</f>
        <v>0</v>
      </c>
      <c r="AA5" s="6">
        <f>'L(1)'!AF5</f>
        <v>305.94149199999998</v>
      </c>
      <c r="AC5" s="1">
        <f>+AVERAGE(Z5,Z23,Z41,Z59,Z77,Z95,Z113,Z131,Z149,Z167,Z185,Z203,Z221,Z239,Z257,Z275,Z293,Z311,Z329,Z347,Z365,Z383,Z401,Z419)</f>
        <v>0</v>
      </c>
      <c r="AD5" s="1">
        <f>+AVERAGE(AA5,AA23,AA41,AA59,AA77,AA95,AA113,AA131,AA149,AA167,AA185,AA203,AA221,AA239,AA257,AA275,AA293,AA311,AA329,AA347,AA365,AA383,AA401,AA419)</f>
        <v>324.62590441666663</v>
      </c>
      <c r="AE5" s="43">
        <f>+$AC$5-AC5</f>
        <v>0</v>
      </c>
      <c r="AG5" s="16">
        <f>+F45</f>
        <v>471.62562580324084</v>
      </c>
      <c r="AH5" s="16">
        <f>+AH4</f>
        <v>232.02465760000004</v>
      </c>
    </row>
    <row r="6" spans="1:34" ht="15" customHeight="1" x14ac:dyDescent="0.25">
      <c r="A6" s="3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4"/>
      <c r="S6" s="1">
        <f>'L(1)'!X6</f>
        <v>0.51724099999999995</v>
      </c>
      <c r="T6" s="1">
        <f>'L(1)'!Y6</f>
        <v>282.40409499999998</v>
      </c>
      <c r="U6" s="1">
        <f>'L(1)'!Z6</f>
        <v>1604.5209170000001</v>
      </c>
      <c r="V6" s="1">
        <f>'L(1)'!AA6</f>
        <v>1.823088</v>
      </c>
      <c r="W6" s="1">
        <f>'L(1)'!AB6</f>
        <v>30.062363000000001</v>
      </c>
      <c r="Y6" s="6">
        <f>'L(1)'!AD6</f>
        <v>0</v>
      </c>
      <c r="Z6" s="6">
        <f>'L(1)'!AE6</f>
        <v>-0.32738</v>
      </c>
      <c r="AA6" s="6">
        <f>'L(1)'!AF6</f>
        <v>324.89269999999999</v>
      </c>
      <c r="AC6" s="1">
        <f t="shared" ref="AC6:AD22" si="0">+AVERAGE(Z6,Z24,Z42,Z60,Z78,Z96,Z114,Z132,Z150,Z168,Z186,Z204,Z222,Z240,Z258,Z276,Z294,Z312,Z330,Z348,Z366,Z384,Z402,Z420)</f>
        <v>-0.32737999999999995</v>
      </c>
      <c r="AD6" s="1">
        <f t="shared" si="0"/>
        <v>350.58433308333338</v>
      </c>
      <c r="AE6" s="43">
        <f>+$AC$5-AC6</f>
        <v>0.32737999999999995</v>
      </c>
      <c r="AG6" s="16">
        <f>+AG5</f>
        <v>471.62562580324084</v>
      </c>
      <c r="AH6" s="16">
        <f>+G46</f>
        <v>287.06447643636369</v>
      </c>
    </row>
    <row r="7" spans="1:34" ht="18" customHeight="1" x14ac:dyDescent="0.25">
      <c r="A7" s="80" t="s">
        <v>22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34"/>
      <c r="S7" s="1">
        <f>'L(1)'!X7</f>
        <v>1.071429</v>
      </c>
      <c r="T7" s="1">
        <f>'L(1)'!Y7</f>
        <v>282.41863799999999</v>
      </c>
      <c r="U7" s="1">
        <f>'L(1)'!Z7</f>
        <v>1604.5247320000001</v>
      </c>
      <c r="V7" s="1">
        <f>'L(1)'!AA7</f>
        <v>1.823088</v>
      </c>
      <c r="W7" s="1">
        <f>'L(1)'!AB7</f>
        <v>30.067295000000001</v>
      </c>
      <c r="Y7" s="6">
        <f>'L(1)'!AD7</f>
        <v>0</v>
      </c>
      <c r="Z7" s="6">
        <f>'L(1)'!AE7</f>
        <v>-0.98214100000000004</v>
      </c>
      <c r="AA7" s="6">
        <f>'L(1)'!AF7</f>
        <v>339.22532200000001</v>
      </c>
      <c r="AC7" s="1">
        <f t="shared" si="0"/>
        <v>-0.98214100000000026</v>
      </c>
      <c r="AD7" s="1">
        <f t="shared" si="0"/>
        <v>398.61092716666667</v>
      </c>
      <c r="AE7" s="43">
        <f>+$AC$5-AC7</f>
        <v>0.98214100000000026</v>
      </c>
      <c r="AG7" s="16">
        <f>+F46</f>
        <v>1009.9003028958334</v>
      </c>
      <c r="AH7" s="16">
        <f>+AH6</f>
        <v>287.06447643636369</v>
      </c>
    </row>
    <row r="8" spans="1:34" s="3" customFormat="1" ht="15" customHeight="1" x14ac:dyDescent="0.25">
      <c r="A8" s="35"/>
      <c r="Q8" s="36"/>
      <c r="S8" s="1">
        <f>'L(1)'!X8</f>
        <v>1.6625620000000001</v>
      </c>
      <c r="T8" s="1">
        <f>'L(1)'!Y8</f>
        <v>282.50008800000001</v>
      </c>
      <c r="U8" s="1">
        <f>'L(1)'!Z8</f>
        <v>1604.591608</v>
      </c>
      <c r="V8" s="1">
        <f>'L(1)'!AA8</f>
        <v>1.823088</v>
      </c>
      <c r="W8" s="1">
        <f>'L(1)'!AB8</f>
        <v>30.094919000000001</v>
      </c>
      <c r="X8" s="1"/>
      <c r="Y8" s="6">
        <f>'L(1)'!AD8</f>
        <v>0</v>
      </c>
      <c r="Z8" s="6">
        <f>'L(1)'!AE8</f>
        <v>-1.6369020000000001</v>
      </c>
      <c r="AA8" s="6">
        <f>'L(1)'!AF8</f>
        <v>417.22390100000001</v>
      </c>
      <c r="AC8" s="1">
        <f t="shared" si="0"/>
        <v>-1.6369019999999994</v>
      </c>
      <c r="AD8" s="1">
        <f t="shared" si="0"/>
        <v>417.64561841666665</v>
      </c>
      <c r="AE8" s="44">
        <f t="shared" ref="AE8:AE13" si="1">+$AC$5-AC8</f>
        <v>1.6369019999999994</v>
      </c>
      <c r="AG8" s="16">
        <f>+AG7</f>
        <v>1009.9003028958334</v>
      </c>
      <c r="AH8" s="16">
        <f>+G47</f>
        <v>0</v>
      </c>
    </row>
    <row r="9" spans="1:34" s="46" customFormat="1" ht="22.5" customHeight="1" x14ac:dyDescent="0.25">
      <c r="A9" s="37"/>
      <c r="B9" s="47" t="s">
        <v>5</v>
      </c>
      <c r="C9" s="47" t="s">
        <v>4</v>
      </c>
      <c r="D9" s="47" t="s">
        <v>14</v>
      </c>
      <c r="E9" s="8"/>
      <c r="F9" s="82" t="s">
        <v>18</v>
      </c>
      <c r="G9" s="82" t="s">
        <v>42</v>
      </c>
      <c r="H9" s="94" t="s">
        <v>43</v>
      </c>
      <c r="I9" s="47" t="s">
        <v>23</v>
      </c>
      <c r="J9" s="47" t="s">
        <v>52</v>
      </c>
      <c r="K9" s="72" t="s">
        <v>44</v>
      </c>
      <c r="L9" s="47" t="s">
        <v>45</v>
      </c>
      <c r="M9" s="72" t="s">
        <v>46</v>
      </c>
      <c r="N9" s="72" t="s">
        <v>47</v>
      </c>
      <c r="Q9" s="38"/>
      <c r="S9" s="1">
        <f>'L(1)'!X9</f>
        <v>2.2906399999999998</v>
      </c>
      <c r="T9" s="1">
        <f>'L(1)'!Y9</f>
        <v>282.58675299999999</v>
      </c>
      <c r="U9" s="1">
        <f>'L(1)'!Z9</f>
        <v>1604.673624</v>
      </c>
      <c r="V9" s="1">
        <f>'L(1)'!AA9</f>
        <v>1.823088</v>
      </c>
      <c r="W9" s="1">
        <f>'L(1)'!AB9</f>
        <v>30.124327999999998</v>
      </c>
      <c r="Y9" s="6">
        <f>'L(1)'!AD9</f>
        <v>0</v>
      </c>
      <c r="Z9" s="6">
        <f>'L(1)'!AE9</f>
        <v>-2.2916620000000001</v>
      </c>
      <c r="AA9" s="6">
        <f>'L(1)'!AF9</f>
        <v>503.20965100000001</v>
      </c>
      <c r="AC9" s="1">
        <f t="shared" si="0"/>
        <v>-2.2916619999999996</v>
      </c>
      <c r="AD9" s="1">
        <f t="shared" si="0"/>
        <v>442.45893516666661</v>
      </c>
      <c r="AE9" s="43">
        <f t="shared" si="1"/>
        <v>2.2916619999999996</v>
      </c>
      <c r="AG9" s="16">
        <f>+F47</f>
        <v>0</v>
      </c>
      <c r="AH9" s="16">
        <f>+AH8</f>
        <v>0</v>
      </c>
    </row>
    <row r="10" spans="1:34" s="1" customFormat="1" ht="15" customHeight="1" x14ac:dyDescent="0.25">
      <c r="A10" s="39"/>
      <c r="B10" s="7">
        <v>0</v>
      </c>
      <c r="C10" s="7">
        <f>'L(1)'!C10</f>
        <v>282.40841599999999</v>
      </c>
      <c r="D10" s="7">
        <f>'L(1)'!D10</f>
        <v>337.60511874999997</v>
      </c>
      <c r="E10" s="18"/>
      <c r="F10" s="83"/>
      <c r="G10" s="83"/>
      <c r="H10" s="95"/>
      <c r="I10" s="47" t="s">
        <v>48</v>
      </c>
      <c r="J10" s="47" t="s">
        <v>49</v>
      </c>
      <c r="K10" s="47" t="s">
        <v>49</v>
      </c>
      <c r="L10" s="47" t="s">
        <v>49</v>
      </c>
      <c r="M10" s="47" t="s">
        <v>49</v>
      </c>
      <c r="N10" s="47" t="s">
        <v>49</v>
      </c>
      <c r="Q10" s="40"/>
      <c r="S10" s="1">
        <f>'L(1)'!X10</f>
        <v>2.9556650000000002</v>
      </c>
      <c r="T10" s="1">
        <f>'L(1)'!Y10</f>
        <v>284.24224299999997</v>
      </c>
      <c r="U10" s="1">
        <f>'L(1)'!Z10</f>
        <v>1606.527448</v>
      </c>
      <c r="V10" s="1">
        <f>'L(1)'!AA10</f>
        <v>1.823671</v>
      </c>
      <c r="W10" s="1">
        <f>'L(1)'!AB10</f>
        <v>30.689969999999999</v>
      </c>
      <c r="Y10" s="6">
        <f>'L(1)'!AD10</f>
        <v>0</v>
      </c>
      <c r="Z10" s="6">
        <f>'L(1)'!AE10</f>
        <v>-2.9464229999999998</v>
      </c>
      <c r="AA10" s="6">
        <f>'L(1)'!AF10</f>
        <v>504.20963799999998</v>
      </c>
      <c r="AC10" s="1">
        <f t="shared" si="0"/>
        <v>-2.9464229999999998</v>
      </c>
      <c r="AD10" s="1">
        <f t="shared" si="0"/>
        <v>457.42186925000004</v>
      </c>
      <c r="AE10" s="43">
        <f t="shared" si="1"/>
        <v>2.9464229999999998</v>
      </c>
      <c r="AG10" s="16">
        <f>+AG9</f>
        <v>0</v>
      </c>
      <c r="AH10" s="16">
        <f>+G48</f>
        <v>0</v>
      </c>
    </row>
    <row r="11" spans="1:34" s="1" customFormat="1" ht="15" customHeight="1" x14ac:dyDescent="0.25">
      <c r="A11" s="39"/>
      <c r="B11" s="7">
        <v>1</v>
      </c>
      <c r="C11" s="7">
        <f>'L(1)'!C11</f>
        <v>282.50008800000001</v>
      </c>
      <c r="D11" s="7">
        <f>'L(1)'!D11</f>
        <v>398.61092716666667</v>
      </c>
      <c r="E11" s="20">
        <f>+$B$11/C11</f>
        <v>3.5398219061793705E-3</v>
      </c>
      <c r="F11" s="84">
        <f>+$B$40/(SUM(E11:E40))</f>
        <v>335.50461595713085</v>
      </c>
      <c r="G11" s="7">
        <f>C11*$U$36</f>
        <v>226.00007040000003</v>
      </c>
      <c r="H11" s="7">
        <f>+(0.5*((D11/C11)^2)-1)/(((D11/C11)^2)-1)</f>
        <v>-4.5642910812737272E-3</v>
      </c>
      <c r="I11" s="7">
        <f>V5*9.81</f>
        <v>17.884493280000001</v>
      </c>
      <c r="J11" s="73">
        <f>G11^2*I11*0.1</f>
        <v>91346.894786825273</v>
      </c>
      <c r="K11" s="73">
        <f>2*J11*(1+H11)</f>
        <v>181859.92193929543</v>
      </c>
      <c r="L11" s="73">
        <f>(1-(1/2)^0.2)*J11</f>
        <v>11824.804074802747</v>
      </c>
      <c r="M11" s="73">
        <f>(1-(1/2)^0.2)*K11</f>
        <v>23541.664454052632</v>
      </c>
      <c r="N11" s="73">
        <f>M11*4</f>
        <v>94166.657816210529</v>
      </c>
      <c r="Q11" s="40"/>
      <c r="S11" s="1">
        <f>'L(1)'!X11</f>
        <v>3.657635</v>
      </c>
      <c r="T11" s="1">
        <f>'L(1)'!Y11</f>
        <v>287.79035800000003</v>
      </c>
      <c r="U11" s="1">
        <f>'L(1)'!Z11</f>
        <v>1610.5084420000001</v>
      </c>
      <c r="V11" s="1">
        <f>'L(1)'!AA11</f>
        <v>1.824983</v>
      </c>
      <c r="W11" s="1">
        <f>'L(1)'!AB11</f>
        <v>31.926729999999999</v>
      </c>
      <c r="Y11" s="6">
        <f>'L(1)'!AD11</f>
        <v>0</v>
      </c>
      <c r="Z11" s="6">
        <f>'L(1)'!AE11</f>
        <v>-3.6011839999999999</v>
      </c>
      <c r="AA11" s="6">
        <f>'L(1)'!AF11</f>
        <v>507.56412699999998</v>
      </c>
      <c r="AC11" s="1">
        <f t="shared" si="0"/>
        <v>-3.6011840000000013</v>
      </c>
      <c r="AD11" s="1">
        <f t="shared" si="0"/>
        <v>471.08683241666671</v>
      </c>
      <c r="AE11" s="44">
        <f t="shared" si="1"/>
        <v>3.6011840000000013</v>
      </c>
      <c r="AG11" s="16">
        <f>+F48</f>
        <v>0</v>
      </c>
      <c r="AH11" s="16">
        <f>+AH10</f>
        <v>0</v>
      </c>
    </row>
    <row r="12" spans="1:34" s="1" customFormat="1" ht="15" customHeight="1" x14ac:dyDescent="0.25">
      <c r="A12" s="39"/>
      <c r="B12" s="7">
        <v>2</v>
      </c>
      <c r="C12" s="7">
        <f>'L(1)'!C12</f>
        <v>282.58675299999999</v>
      </c>
      <c r="D12" s="7">
        <f>'L(1)'!D12</f>
        <v>430.0522767916666</v>
      </c>
      <c r="E12" s="20">
        <f t="shared" ref="E12:E40" si="2">+$B$11/C12</f>
        <v>3.5387362973805076E-3</v>
      </c>
      <c r="F12" s="84"/>
      <c r="G12" s="7">
        <f t="shared" ref="G12:G40" si="3">C12*$U$36</f>
        <v>226.0694024</v>
      </c>
      <c r="H12" s="7">
        <f t="shared" ref="H12:H40" si="4">+(0.5*((D12/C12)^2)-1)/(((D12/C12)^2)-1)</f>
        <v>0.12006132742028532</v>
      </c>
      <c r="I12" s="7">
        <f t="shared" ref="I12:I39" si="5">V6*9.81</f>
        <v>17.884493280000001</v>
      </c>
      <c r="J12" s="73">
        <f t="shared" ref="J12:J40" si="6">G12^2*I12*0.1</f>
        <v>91402.949940729595</v>
      </c>
      <c r="K12" s="73">
        <f t="shared" ref="K12:K40" si="7">2*J12*(1+H12)</f>
        <v>204753.81888148695</v>
      </c>
      <c r="L12" s="73">
        <f t="shared" ref="L12:L40" si="8">(1-(1/2)^0.2)*J12</f>
        <v>11832.06038290001</v>
      </c>
      <c r="M12" s="73">
        <f t="shared" ref="M12:M40" si="9">(1-(1/2)^0.2)*K12</f>
        <v>26505.266517175911</v>
      </c>
      <c r="N12" s="73">
        <f>M12*4</f>
        <v>106021.06606870364</v>
      </c>
      <c r="Q12" s="40"/>
      <c r="S12" s="1">
        <f>'L(1)'!X12</f>
        <v>4.3965519999999998</v>
      </c>
      <c r="T12" s="1">
        <f>'L(1)'!Y12</f>
        <v>290.24094300000002</v>
      </c>
      <c r="U12" s="1">
        <f>'L(1)'!Z12</f>
        <v>1613.3021120000001</v>
      </c>
      <c r="V12" s="1">
        <f>'L(1)'!AA12</f>
        <v>1.826003</v>
      </c>
      <c r="W12" s="1">
        <f>'L(1)'!AB12</f>
        <v>32.800615000000001</v>
      </c>
      <c r="Y12" s="6">
        <f>'L(1)'!AD12</f>
        <v>0</v>
      </c>
      <c r="Z12" s="6">
        <f>'L(1)'!AE12</f>
        <v>-4.2559449999999996</v>
      </c>
      <c r="AA12" s="6">
        <f>'L(1)'!AF12</f>
        <v>508.59469200000001</v>
      </c>
      <c r="AC12" s="1">
        <f t="shared" si="0"/>
        <v>-4.2559449999999988</v>
      </c>
      <c r="AD12" s="1">
        <f t="shared" si="0"/>
        <v>492.75776258333343</v>
      </c>
      <c r="AE12" s="45">
        <f t="shared" si="1"/>
        <v>4.2559449999999988</v>
      </c>
    </row>
    <row r="13" spans="1:34" s="1" customFormat="1" ht="15" customHeight="1" x14ac:dyDescent="0.25">
      <c r="A13" s="39"/>
      <c r="B13" s="7">
        <v>3</v>
      </c>
      <c r="C13" s="7">
        <f>'L(1)'!C13</f>
        <v>287.79035800000003</v>
      </c>
      <c r="D13" s="7">
        <f>'L(1)'!D13</f>
        <v>457.42186925000004</v>
      </c>
      <c r="E13" s="20">
        <f t="shared" si="2"/>
        <v>3.4747515759370922E-3</v>
      </c>
      <c r="F13" s="84"/>
      <c r="G13" s="7">
        <f>C13*$U$36</f>
        <v>230.23228640000002</v>
      </c>
      <c r="H13" s="7">
        <f t="shared" si="4"/>
        <v>0.17240596908147629</v>
      </c>
      <c r="I13" s="7">
        <f t="shared" si="5"/>
        <v>17.884493280000001</v>
      </c>
      <c r="J13" s="73">
        <f t="shared" si="6"/>
        <v>94800.164880262106</v>
      </c>
      <c r="K13" s="73">
        <f t="shared" si="7"/>
        <v>222288.55835105487</v>
      </c>
      <c r="L13" s="73">
        <f t="shared" si="8"/>
        <v>12271.827943184486</v>
      </c>
      <c r="M13" s="73">
        <f t="shared" si="9"/>
        <v>28775.128664260697</v>
      </c>
      <c r="N13" s="73">
        <f>M13*4</f>
        <v>115100.51465704279</v>
      </c>
      <c r="Q13" s="40"/>
      <c r="S13" s="1">
        <f>'L(1)'!X13</f>
        <v>5.1724139999999998</v>
      </c>
      <c r="T13" s="1">
        <f>'L(1)'!Y13</f>
        <v>292.00339300000002</v>
      </c>
      <c r="U13" s="1">
        <f>'L(1)'!Z13</f>
        <v>1615.3775450000001</v>
      </c>
      <c r="V13" s="1">
        <f>'L(1)'!AA13</f>
        <v>1.8268759999999999</v>
      </c>
      <c r="W13" s="1">
        <f>'L(1)'!AB13</f>
        <v>33.439155999999997</v>
      </c>
      <c r="Y13" s="6">
        <f>'L(1)'!AD13</f>
        <v>0</v>
      </c>
      <c r="Z13" s="6">
        <f>'L(1)'!AE13</f>
        <v>-5.6309420000000001</v>
      </c>
      <c r="AA13" s="6">
        <f>'L(1)'!AF13</f>
        <v>510.487616</v>
      </c>
      <c r="AC13" s="1">
        <f t="shared" si="0"/>
        <v>-5.6309419999999983</v>
      </c>
      <c r="AD13" s="1">
        <f t="shared" si="0"/>
        <v>494.42529433333334</v>
      </c>
      <c r="AE13" s="43">
        <f t="shared" si="1"/>
        <v>5.6309419999999983</v>
      </c>
    </row>
    <row r="14" spans="1:34" s="1" customFormat="1" ht="15" customHeight="1" x14ac:dyDescent="0.25">
      <c r="A14" s="39"/>
      <c r="B14" s="7">
        <v>4</v>
      </c>
      <c r="C14" s="7">
        <f>'L(1)'!C14</f>
        <v>290.24094300000002</v>
      </c>
      <c r="D14" s="7">
        <f>'L(1)'!D14</f>
        <v>481.92229750000007</v>
      </c>
      <c r="E14" s="20">
        <f t="shared" si="2"/>
        <v>3.4454132820261681E-3</v>
      </c>
      <c r="F14" s="84"/>
      <c r="G14" s="7">
        <f t="shared" si="3"/>
        <v>232.19275440000001</v>
      </c>
      <c r="H14" s="7">
        <f t="shared" si="4"/>
        <v>0.21542393834532014</v>
      </c>
      <c r="I14" s="7">
        <f t="shared" si="5"/>
        <v>17.884493280000001</v>
      </c>
      <c r="J14" s="73">
        <f t="shared" si="6"/>
        <v>96421.518484178217</v>
      </c>
      <c r="K14" s="73">
        <f t="shared" si="7"/>
        <v>234386.04347455193</v>
      </c>
      <c r="L14" s="73">
        <f t="shared" si="8"/>
        <v>12481.711253909227</v>
      </c>
      <c r="M14" s="73">
        <f t="shared" si="9"/>
        <v>30341.141299030911</v>
      </c>
      <c r="N14" s="73">
        <f>M14*4</f>
        <v>121364.56519612364</v>
      </c>
      <c r="Q14" s="40"/>
      <c r="S14" s="1">
        <f>'L(1)'!X14</f>
        <v>5.9852220000000003</v>
      </c>
      <c r="T14" s="1">
        <f>'L(1)'!Y14</f>
        <v>293.08095600000001</v>
      </c>
      <c r="U14" s="1">
        <f>'L(1)'!Z14</f>
        <v>1616.7323590000001</v>
      </c>
      <c r="V14" s="1">
        <f>'L(1)'!AA14</f>
        <v>1.827604</v>
      </c>
      <c r="W14" s="1">
        <f>'L(1)'!AB14</f>
        <v>33.833730000000003</v>
      </c>
      <c r="Y14" s="6">
        <f>'L(1)'!AD14</f>
        <v>0</v>
      </c>
      <c r="Z14" s="6">
        <f>'L(1)'!AE14</f>
        <v>-7.0059389999999997</v>
      </c>
      <c r="AA14" s="6">
        <f>'L(1)'!AF14</f>
        <v>539.99096199999997</v>
      </c>
      <c r="AC14" s="1">
        <f t="shared" si="0"/>
        <v>-7.0059389999999988</v>
      </c>
      <c r="AD14" s="1">
        <f t="shared" si="0"/>
        <v>535.64562899999999</v>
      </c>
      <c r="AE14" s="43">
        <f>+$AC$5-AC14</f>
        <v>7.0059389999999988</v>
      </c>
      <c r="AG14" s="85" t="s">
        <v>21</v>
      </c>
      <c r="AH14" s="85"/>
    </row>
    <row r="15" spans="1:34" s="1" customFormat="1" ht="15" customHeight="1" x14ac:dyDescent="0.25">
      <c r="A15" s="39"/>
      <c r="B15" s="7">
        <v>5</v>
      </c>
      <c r="C15" s="7">
        <f>'L(1)'!C15</f>
        <v>292.00339300000002</v>
      </c>
      <c r="D15" s="7">
        <f>'L(1)'!D15</f>
        <v>493.59152845833341</v>
      </c>
      <c r="E15" s="20">
        <f t="shared" si="2"/>
        <v>3.4246177406575544E-3</v>
      </c>
      <c r="F15" s="84"/>
      <c r="G15" s="7">
        <f t="shared" si="3"/>
        <v>233.60271440000002</v>
      </c>
      <c r="H15" s="7">
        <f t="shared" si="4"/>
        <v>0.23079559323357773</v>
      </c>
      <c r="I15" s="7">
        <f t="shared" si="5"/>
        <v>17.884493280000001</v>
      </c>
      <c r="J15" s="73">
        <f t="shared" si="6"/>
        <v>97596.087908471236</v>
      </c>
      <c r="K15" s="73">
        <f t="shared" si="7"/>
        <v>240241.66982916649</v>
      </c>
      <c r="L15" s="73">
        <f t="shared" si="8"/>
        <v>12633.758604253553</v>
      </c>
      <c r="M15" s="73">
        <f t="shared" si="9"/>
        <v>31099.148832184135</v>
      </c>
      <c r="N15" s="73">
        <f>M15*4</f>
        <v>124396.59532873654</v>
      </c>
      <c r="Q15" s="40"/>
      <c r="S15" s="1">
        <f>'L(1)'!X15</f>
        <v>6.834975</v>
      </c>
      <c r="T15" s="1">
        <f>'L(1)'!Y15</f>
        <v>292.66974299999998</v>
      </c>
      <c r="U15" s="1">
        <f>'L(1)'!Z15</f>
        <v>1616.453767</v>
      </c>
      <c r="V15" s="1">
        <f>'L(1)'!AA15</f>
        <v>1.8278749999999999</v>
      </c>
      <c r="W15" s="1">
        <f>'L(1)'!AB15</f>
        <v>33.682777999999999</v>
      </c>
      <c r="Y15" s="6">
        <f>'L(1)'!AD15</f>
        <v>0</v>
      </c>
      <c r="Z15" s="6">
        <f>'L(1)'!AE15</f>
        <v>-8.3809380000000004</v>
      </c>
      <c r="AA15" s="6">
        <f>'L(1)'!AF15</f>
        <v>594.20800199999996</v>
      </c>
      <c r="AC15" s="1">
        <f t="shared" si="0"/>
        <v>-8.3809380000000004</v>
      </c>
      <c r="AD15" s="1">
        <f t="shared" si="0"/>
        <v>595.16240658333334</v>
      </c>
      <c r="AE15" s="43">
        <f t="shared" ref="AE15:AE22" si="10">+$AC$5-AC15</f>
        <v>8.3809380000000004</v>
      </c>
      <c r="AG15" s="1">
        <f>+AG4</f>
        <v>0</v>
      </c>
      <c r="AH15" s="1">
        <f>+H45</f>
        <v>0.19875624389233465</v>
      </c>
    </row>
    <row r="16" spans="1:34" s="1" customFormat="1" ht="15" customHeight="1" x14ac:dyDescent="0.25">
      <c r="A16" s="39"/>
      <c r="B16" s="7">
        <v>6</v>
      </c>
      <c r="C16" s="7">
        <f>'L(1)'!C16</f>
        <v>293.08095600000001</v>
      </c>
      <c r="D16" s="7">
        <f>'L(1)'!D16</f>
        <v>514.61857872916676</v>
      </c>
      <c r="E16" s="20">
        <f t="shared" si="2"/>
        <v>3.4120265391791608E-3</v>
      </c>
      <c r="F16" s="84"/>
      <c r="G16" s="7">
        <f t="shared" si="3"/>
        <v>234.46476480000001</v>
      </c>
      <c r="H16" s="7">
        <f t="shared" si="4"/>
        <v>0.25997975233895393</v>
      </c>
      <c r="I16" s="7">
        <f t="shared" si="5"/>
        <v>17.890212510000001</v>
      </c>
      <c r="J16" s="73">
        <f t="shared" si="6"/>
        <v>98349.163940284678</v>
      </c>
      <c r="K16" s="73">
        <f t="shared" si="7"/>
        <v>247835.91044844614</v>
      </c>
      <c r="L16" s="73">
        <f t="shared" si="8"/>
        <v>12731.243872366993</v>
      </c>
      <c r="M16" s="73">
        <f t="shared" si="9"/>
        <v>32082.219002543578</v>
      </c>
      <c r="N16" s="73">
        <f t="shared" ref="N16:N40" si="11">M16*4</f>
        <v>128328.87601017431</v>
      </c>
      <c r="Q16" s="40"/>
      <c r="S16" s="1">
        <f>'L(1)'!X16</f>
        <v>7.7216750000000003</v>
      </c>
      <c r="T16" s="1">
        <f>'L(1)'!Y16</f>
        <v>299.37434200000001</v>
      </c>
      <c r="U16" s="1">
        <f>'L(1)'!Z16</f>
        <v>1624.0706439999999</v>
      </c>
      <c r="V16" s="1">
        <f>'L(1)'!AA16</f>
        <v>1.8306560000000001</v>
      </c>
      <c r="W16" s="1">
        <f>'L(1)'!AB16</f>
        <v>36.202221999999999</v>
      </c>
      <c r="Y16" s="6">
        <f>'L(1)'!AD16</f>
        <v>0</v>
      </c>
      <c r="Z16" s="6">
        <f>'L(1)'!AE16</f>
        <v>-9.7559349999999991</v>
      </c>
      <c r="AA16" s="6">
        <f>'L(1)'!AF16</f>
        <v>709.683359</v>
      </c>
      <c r="AC16" s="1">
        <f t="shared" si="0"/>
        <v>-9.7559349999999974</v>
      </c>
      <c r="AD16" s="1">
        <f t="shared" si="0"/>
        <v>680.01301583333327</v>
      </c>
      <c r="AE16" s="43">
        <f t="shared" si="10"/>
        <v>9.7559349999999974</v>
      </c>
      <c r="AG16" s="1">
        <f t="shared" ref="AG16:AG21" si="12">+AG5</f>
        <v>471.62562580324084</v>
      </c>
      <c r="AH16" s="1">
        <f>+AH15</f>
        <v>0.19875624389233465</v>
      </c>
    </row>
    <row r="17" spans="1:34" s="1" customFormat="1" ht="15" customHeight="1" x14ac:dyDescent="0.25">
      <c r="A17" s="39"/>
      <c r="B17" s="7">
        <v>7</v>
      </c>
      <c r="C17" s="7">
        <f>'L(1)'!C17</f>
        <v>292.66974299999998</v>
      </c>
      <c r="D17" s="7">
        <f>'L(1)'!D17</f>
        <v>535.64562899999999</v>
      </c>
      <c r="E17" s="20">
        <f t="shared" si="2"/>
        <v>3.4168205764953299E-3</v>
      </c>
      <c r="F17" s="84"/>
      <c r="G17" s="7">
        <f t="shared" si="3"/>
        <v>234.13579440000001</v>
      </c>
      <c r="H17" s="7">
        <f t="shared" si="4"/>
        <v>0.28720238254155728</v>
      </c>
      <c r="I17" s="7">
        <f t="shared" si="5"/>
        <v>17.90308323</v>
      </c>
      <c r="J17" s="73">
        <f t="shared" si="6"/>
        <v>98143.932826929886</v>
      </c>
      <c r="K17" s="73">
        <f t="shared" si="7"/>
        <v>252662.20833364539</v>
      </c>
      <c r="L17" s="73">
        <f t="shared" si="8"/>
        <v>12704.676820349106</v>
      </c>
      <c r="M17" s="73">
        <f t="shared" si="9"/>
        <v>32706.98054514773</v>
      </c>
      <c r="N17" s="73">
        <f t="shared" si="11"/>
        <v>130827.92218059092</v>
      </c>
      <c r="Q17" s="40"/>
      <c r="S17" s="1">
        <f>'L(1)'!X17</f>
        <v>8.6453199999999999</v>
      </c>
      <c r="T17" s="1">
        <f>'L(1)'!Y17</f>
        <v>306.08671900000002</v>
      </c>
      <c r="U17" s="1">
        <f>'L(1)'!Z17</f>
        <v>1631.693244</v>
      </c>
      <c r="V17" s="1">
        <f>'L(1)'!AA17</f>
        <v>1.8334330000000001</v>
      </c>
      <c r="W17" s="1">
        <f>'L(1)'!AB17</f>
        <v>38.851126999999998</v>
      </c>
      <c r="Y17" s="6">
        <f>'L(1)'!AD17</f>
        <v>0</v>
      </c>
      <c r="Z17" s="6">
        <f>'L(1)'!AE17</f>
        <v>-11.130932</v>
      </c>
      <c r="AA17" s="6">
        <f>'L(1)'!AF17</f>
        <v>722.48041599999999</v>
      </c>
      <c r="AC17" s="1">
        <f t="shared" si="0"/>
        <v>-11.130932</v>
      </c>
      <c r="AD17" s="1">
        <f t="shared" si="0"/>
        <v>707.05999424999993</v>
      </c>
      <c r="AE17" s="43">
        <f t="shared" si="10"/>
        <v>11.130932</v>
      </c>
      <c r="AG17" s="1">
        <f t="shared" si="12"/>
        <v>471.62562580324084</v>
      </c>
      <c r="AH17" s="1">
        <f>+H46</f>
        <v>0.42775573523387134</v>
      </c>
    </row>
    <row r="18" spans="1:34" s="1" customFormat="1" ht="15" customHeight="1" x14ac:dyDescent="0.25">
      <c r="A18" s="39"/>
      <c r="B18" s="7">
        <v>8</v>
      </c>
      <c r="C18" s="7">
        <f>'L(1)'!C18</f>
        <v>299.37434200000001</v>
      </c>
      <c r="D18" s="7">
        <f>'L(1)'!D18</f>
        <v>595.16240658333334</v>
      </c>
      <c r="E18" s="20">
        <f t="shared" si="2"/>
        <v>3.3402996172597851E-3</v>
      </c>
      <c r="F18" s="84"/>
      <c r="G18" s="7">
        <f t="shared" si="3"/>
        <v>239.49947360000002</v>
      </c>
      <c r="H18" s="7">
        <f t="shared" si="4"/>
        <v>0.3306363032839168</v>
      </c>
      <c r="I18" s="7">
        <f t="shared" si="5"/>
        <v>17.913089430000003</v>
      </c>
      <c r="J18" s="73">
        <f t="shared" si="6"/>
        <v>102749.47712754393</v>
      </c>
      <c r="K18" s="73">
        <f t="shared" si="7"/>
        <v>273444.36881870084</v>
      </c>
      <c r="L18" s="73">
        <f t="shared" si="8"/>
        <v>13300.861935778339</v>
      </c>
      <c r="M18" s="73">
        <f t="shared" si="9"/>
        <v>35397.219513427706</v>
      </c>
      <c r="N18" s="73">
        <f t="shared" si="11"/>
        <v>141588.87805371083</v>
      </c>
      <c r="Q18" s="40"/>
      <c r="S18" s="1">
        <f>'L(1)'!X18</f>
        <v>9.605912</v>
      </c>
      <c r="T18" s="1">
        <f>'L(1)'!Y18</f>
        <v>312.90641399999998</v>
      </c>
      <c r="U18" s="1">
        <f>'L(1)'!Z18</f>
        <v>1639.4302849999999</v>
      </c>
      <c r="V18" s="1">
        <f>'L(1)'!AA18</f>
        <v>1.8362050000000001</v>
      </c>
      <c r="W18" s="1">
        <f>'L(1)'!AB18</f>
        <v>41.675550000000001</v>
      </c>
      <c r="Y18" s="6">
        <f>'L(1)'!AD18</f>
        <v>0</v>
      </c>
      <c r="Z18" s="6">
        <f>'L(1)'!AE18</f>
        <v>-12.505929999999999</v>
      </c>
      <c r="AA18" s="6">
        <f>'L(1)'!AF18</f>
        <v>734.76934400000005</v>
      </c>
      <c r="AC18" s="1">
        <f t="shared" si="0"/>
        <v>-12.505930000000001</v>
      </c>
      <c r="AD18" s="1">
        <f t="shared" si="0"/>
        <v>732.1848670833333</v>
      </c>
      <c r="AE18" s="43">
        <f t="shared" si="10"/>
        <v>12.505930000000001</v>
      </c>
      <c r="AG18" s="1">
        <f t="shared" si="12"/>
        <v>1009.9003028958334</v>
      </c>
      <c r="AH18" s="1">
        <f>+AH17</f>
        <v>0.42775573523387134</v>
      </c>
    </row>
    <row r="19" spans="1:34" s="1" customFormat="1" ht="15" customHeight="1" x14ac:dyDescent="0.25">
      <c r="A19" s="39"/>
      <c r="B19" s="7">
        <v>9</v>
      </c>
      <c r="C19" s="7">
        <f>'L(1)'!C19</f>
        <v>306.08671900000002</v>
      </c>
      <c r="D19" s="7">
        <f>'L(1)'!D19</f>
        <v>637.5877112083333</v>
      </c>
      <c r="E19" s="20">
        <f t="shared" si="2"/>
        <v>3.2670479897561316E-3</v>
      </c>
      <c r="F19" s="84"/>
      <c r="G19" s="7">
        <f t="shared" si="3"/>
        <v>244.86937520000004</v>
      </c>
      <c r="H19" s="7">
        <f t="shared" si="4"/>
        <v>0.35025512888423721</v>
      </c>
      <c r="I19" s="7">
        <f t="shared" si="5"/>
        <v>17.921653559999999</v>
      </c>
      <c r="J19" s="73">
        <f t="shared" si="6"/>
        <v>107460.04646514257</v>
      </c>
      <c r="K19" s="73">
        <f t="shared" si="7"/>
        <v>290196.9577793944</v>
      </c>
      <c r="L19" s="73">
        <f t="shared" si="8"/>
        <v>13910.642483085034</v>
      </c>
      <c r="M19" s="73">
        <f t="shared" si="9"/>
        <v>37565.832717721052</v>
      </c>
      <c r="N19" s="73">
        <f t="shared" si="11"/>
        <v>150263.33087088421</v>
      </c>
      <c r="Q19" s="40"/>
      <c r="S19" s="1">
        <f>'L(1)'!X19</f>
        <v>10.603448</v>
      </c>
      <c r="T19" s="1">
        <f>'L(1)'!Y19</f>
        <v>311.99023099999999</v>
      </c>
      <c r="U19" s="1">
        <f>'L(1)'!Z19</f>
        <v>1638.5405060000001</v>
      </c>
      <c r="V19" s="1">
        <f>'L(1)'!AA19</f>
        <v>1.8362050000000001</v>
      </c>
      <c r="W19" s="1">
        <f>'L(1)'!AB19</f>
        <v>41.288173</v>
      </c>
      <c r="Y19" s="6">
        <f>'L(1)'!AD19</f>
        <v>0</v>
      </c>
      <c r="Z19" s="6">
        <f>'L(1)'!AE19</f>
        <v>-13.880927</v>
      </c>
      <c r="AA19" s="6">
        <f>'L(1)'!AF19</f>
        <v>815.16247999999996</v>
      </c>
      <c r="AC19" s="1">
        <f t="shared" si="0"/>
        <v>-13.880927</v>
      </c>
      <c r="AD19" s="1">
        <f t="shared" si="0"/>
        <v>790.12968641666691</v>
      </c>
      <c r="AE19" s="43">
        <f t="shared" si="10"/>
        <v>13.880927</v>
      </c>
      <c r="AG19" s="1">
        <f t="shared" si="12"/>
        <v>1009.9003028958334</v>
      </c>
      <c r="AH19" s="1">
        <f>+H47</f>
        <v>0</v>
      </c>
    </row>
    <row r="20" spans="1:34" s="1" customFormat="1" ht="15" customHeight="1" x14ac:dyDescent="0.25">
      <c r="A20" s="39"/>
      <c r="B20" s="7">
        <v>10</v>
      </c>
      <c r="C20" s="7">
        <f>'L(1)'!C20</f>
        <v>312.90641399999998</v>
      </c>
      <c r="D20" s="7">
        <f>'L(1)'!D20</f>
        <v>680.01301583333327</v>
      </c>
      <c r="E20" s="20">
        <f t="shared" si="2"/>
        <v>3.1958437259774421E-3</v>
      </c>
      <c r="F20" s="84"/>
      <c r="G20" s="7">
        <f t="shared" si="3"/>
        <v>250.32513119999999</v>
      </c>
      <c r="H20" s="7">
        <f t="shared" si="4"/>
        <v>0.36569482985559937</v>
      </c>
      <c r="I20" s="7">
        <f t="shared" si="5"/>
        <v>17.928795239999999</v>
      </c>
      <c r="J20" s="73">
        <f t="shared" si="6"/>
        <v>112346.62031137411</v>
      </c>
      <c r="K20" s="73">
        <f t="shared" si="7"/>
        <v>306862.39702198736</v>
      </c>
      <c r="L20" s="73">
        <f t="shared" si="8"/>
        <v>14543.206714891598</v>
      </c>
      <c r="M20" s="73">
        <f t="shared" si="9"/>
        <v>39723.164440097382</v>
      </c>
      <c r="N20" s="73">
        <f t="shared" si="11"/>
        <v>158892.65776038953</v>
      </c>
      <c r="Q20" s="40"/>
      <c r="S20" s="1">
        <f>'L(1)'!X20</f>
        <v>11.637931</v>
      </c>
      <c r="T20" s="1">
        <f>'L(1)'!Y20</f>
        <v>319.30145599999997</v>
      </c>
      <c r="U20" s="1">
        <f>'L(1)'!Z20</f>
        <v>1646.7413899999999</v>
      </c>
      <c r="V20" s="1">
        <f>'L(1)'!AA20</f>
        <v>1.838973</v>
      </c>
      <c r="W20" s="1">
        <f>'L(1)'!AB20</f>
        <v>44.449162000000001</v>
      </c>
      <c r="Y20" s="6">
        <f>'L(1)'!AD20</f>
        <v>0</v>
      </c>
      <c r="Z20" s="6">
        <f>'L(1)'!AE20</f>
        <v>-15.255924</v>
      </c>
      <c r="AA20" s="6">
        <f>'L(1)'!AF20</f>
        <v>919.73090200000001</v>
      </c>
      <c r="AC20" s="1">
        <f t="shared" si="0"/>
        <v>-15.255923999999995</v>
      </c>
      <c r="AD20" s="1">
        <f t="shared" si="0"/>
        <v>877.46496999999988</v>
      </c>
      <c r="AE20" s="43">
        <f t="shared" si="10"/>
        <v>15.255923999999995</v>
      </c>
      <c r="AG20" s="1">
        <f t="shared" si="12"/>
        <v>0</v>
      </c>
      <c r="AH20" s="1">
        <f>+AH19</f>
        <v>0</v>
      </c>
    </row>
    <row r="21" spans="1:34" s="1" customFormat="1" ht="15" customHeight="1" x14ac:dyDescent="0.25">
      <c r="A21" s="39"/>
      <c r="B21" s="7">
        <v>11</v>
      </c>
      <c r="C21" s="7">
        <f>'L(1)'!C21</f>
        <v>311.99023099999999</v>
      </c>
      <c r="D21" s="7">
        <f>'L(1)'!D21</f>
        <v>707.05999424999993</v>
      </c>
      <c r="E21" s="20">
        <f t="shared" si="2"/>
        <v>3.2052285637110219E-3</v>
      </c>
      <c r="F21" s="84"/>
      <c r="G21" s="7">
        <f t="shared" si="3"/>
        <v>249.59218480000001</v>
      </c>
      <c r="H21" s="7">
        <f t="shared" si="4"/>
        <v>0.37911216099203981</v>
      </c>
      <c r="I21" s="7">
        <f t="shared" si="5"/>
        <v>17.931453749999999</v>
      </c>
      <c r="J21" s="73">
        <f t="shared" si="6"/>
        <v>111706.24819144502</v>
      </c>
      <c r="K21" s="73">
        <f>2*J21*(1+H21)</f>
        <v>308110.89067923377</v>
      </c>
      <c r="L21" s="73">
        <f t="shared" si="8"/>
        <v>14460.310904685912</v>
      </c>
      <c r="M21" s="73">
        <f t="shared" si="9"/>
        <v>39884.781240756289</v>
      </c>
      <c r="N21" s="73">
        <f t="shared" si="11"/>
        <v>159539.12496302516</v>
      </c>
      <c r="Q21" s="40"/>
      <c r="S21" s="1">
        <f>'L(1)'!X21</f>
        <v>12.70936</v>
      </c>
      <c r="T21" s="1">
        <f>'L(1)'!Y21</f>
        <v>326.88918699999999</v>
      </c>
      <c r="U21" s="1">
        <f>'L(1)'!Z21</f>
        <v>1655.2144290000001</v>
      </c>
      <c r="V21" s="1">
        <f>'L(1)'!AA21</f>
        <v>1.8417380000000001</v>
      </c>
      <c r="W21" s="1">
        <f>'L(1)'!AB21</f>
        <v>47.901212999999998</v>
      </c>
      <c r="Y21" s="6">
        <f>'L(1)'!AD21</f>
        <v>0</v>
      </c>
      <c r="Z21" s="6">
        <f>'L(1)'!AE21</f>
        <v>-16.630922000000002</v>
      </c>
      <c r="AA21" s="6">
        <f>'L(1)'!AF21</f>
        <v>1101.3917919999999</v>
      </c>
      <c r="AC21" s="1">
        <f t="shared" si="0"/>
        <v>-16.630922000000002</v>
      </c>
      <c r="AD21" s="1">
        <f t="shared" si="0"/>
        <v>1021.4495558333333</v>
      </c>
      <c r="AE21" s="43">
        <f t="shared" si="10"/>
        <v>16.630922000000002</v>
      </c>
      <c r="AG21" s="1">
        <f t="shared" si="12"/>
        <v>0</v>
      </c>
      <c r="AH21" s="1">
        <f>+H48</f>
        <v>0</v>
      </c>
    </row>
    <row r="22" spans="1:34" s="1" customFormat="1" ht="15" customHeight="1" x14ac:dyDescent="0.25">
      <c r="A22" s="39"/>
      <c r="B22" s="7">
        <v>12</v>
      </c>
      <c r="C22" s="7">
        <f>'L(1)'!C22</f>
        <v>326.88918699999999</v>
      </c>
      <c r="D22" s="7">
        <f>'L(1)'!D22</f>
        <v>734.10863549999999</v>
      </c>
      <c r="E22" s="20">
        <f t="shared" si="2"/>
        <v>3.0591406500087141E-3</v>
      </c>
      <c r="F22" s="84"/>
      <c r="G22" s="7">
        <f t="shared" si="3"/>
        <v>261.51134960000002</v>
      </c>
      <c r="H22" s="7">
        <f t="shared" si="4"/>
        <v>0.37634032226621816</v>
      </c>
      <c r="I22" s="7">
        <f t="shared" si="5"/>
        <v>17.958735360000002</v>
      </c>
      <c r="J22" s="73">
        <f t="shared" si="6"/>
        <v>122816.53335787529</v>
      </c>
      <c r="K22" s="73">
        <f t="shared" si="7"/>
        <v>338074.69420279557</v>
      </c>
      <c r="L22" s="73">
        <f t="shared" si="8"/>
        <v>15898.531061099737</v>
      </c>
      <c r="M22" s="73">
        <f t="shared" si="9"/>
        <v>43763.578728386979</v>
      </c>
      <c r="N22" s="73">
        <f t="shared" si="11"/>
        <v>175054.31491354792</v>
      </c>
      <c r="Q22" s="40"/>
      <c r="S22" s="1">
        <f>'L(1)'!X22</f>
        <v>13.817734</v>
      </c>
      <c r="T22" s="1">
        <f>'L(1)'!Y22</f>
        <v>326.83023800000001</v>
      </c>
      <c r="U22" s="1">
        <f>'L(1)'!Z22</f>
        <v>1655.158639</v>
      </c>
      <c r="V22" s="1">
        <f>'L(1)'!AA22</f>
        <v>1.8417380000000001</v>
      </c>
      <c r="W22" s="1">
        <f>'L(1)'!AB22</f>
        <v>47.873711999999998</v>
      </c>
      <c r="Y22" s="6">
        <f>'L(1)'!AD22</f>
        <v>0</v>
      </c>
      <c r="Z22" s="6">
        <f>'L(1)'!AE22</f>
        <v>-18.00592</v>
      </c>
      <c r="AA22" s="6">
        <f>'L(1)'!AF22</f>
        <v>1343.634963</v>
      </c>
      <c r="AC22" s="1">
        <f t="shared" si="0"/>
        <v>-18.00592</v>
      </c>
      <c r="AD22" s="1">
        <f t="shared" si="0"/>
        <v>1249.2551606666664</v>
      </c>
      <c r="AE22" s="43">
        <f t="shared" si="10"/>
        <v>18.00592</v>
      </c>
      <c r="AG22" s="1">
        <f>+AG11</f>
        <v>0</v>
      </c>
      <c r="AH22" s="1">
        <f>+AH21</f>
        <v>0</v>
      </c>
    </row>
    <row r="23" spans="1:34" s="1" customFormat="1" ht="15" customHeight="1" x14ac:dyDescent="0.25">
      <c r="A23" s="39"/>
      <c r="B23" s="7">
        <v>13</v>
      </c>
      <c r="C23" s="7">
        <f>'L(1)'!C23</f>
        <v>326.83023800000001</v>
      </c>
      <c r="D23" s="7">
        <f>'L(1)'!D23</f>
        <v>761.15727675000016</v>
      </c>
      <c r="E23" s="20">
        <f t="shared" si="2"/>
        <v>3.0596924143842527E-3</v>
      </c>
      <c r="F23" s="84"/>
      <c r="G23" s="7">
        <f>C23*$U$36</f>
        <v>261.46419040000001</v>
      </c>
      <c r="H23" s="7">
        <f t="shared" si="4"/>
        <v>0.38697521588194411</v>
      </c>
      <c r="I23" s="7">
        <f t="shared" si="5"/>
        <v>17.985977730000002</v>
      </c>
      <c r="J23" s="73">
        <f t="shared" si="6"/>
        <v>122958.47997317788</v>
      </c>
      <c r="K23" s="73">
        <f t="shared" si="7"/>
        <v>341080.72861062817</v>
      </c>
      <c r="L23" s="73">
        <f t="shared" si="8"/>
        <v>15916.905970492679</v>
      </c>
      <c r="M23" s="73">
        <f t="shared" si="9"/>
        <v>44152.708189193378</v>
      </c>
      <c r="N23" s="73">
        <f t="shared" si="11"/>
        <v>176610.83275677351</v>
      </c>
      <c r="Q23" s="40"/>
      <c r="S23" s="1">
        <f>'L(1)'!X23</f>
        <v>14.963054</v>
      </c>
      <c r="T23" s="1">
        <f>'L(1)'!Y23</f>
        <v>336.97873399999997</v>
      </c>
      <c r="U23" s="1">
        <f>'L(1)'!Z23</f>
        <v>1666.3968560000001</v>
      </c>
      <c r="V23" s="1">
        <f>'L(1)'!AA23</f>
        <v>1.8451569999999999</v>
      </c>
      <c r="W23" s="1">
        <f>'L(1)'!AB23</f>
        <v>52.770471999999998</v>
      </c>
      <c r="Y23" s="6">
        <f>'L(1)'!AD23</f>
        <v>5</v>
      </c>
      <c r="Z23" s="6">
        <f>'L(1)'!AE23</f>
        <v>0</v>
      </c>
      <c r="AA23" s="6">
        <f>'L(1)'!AF23</f>
        <v>302.22806300000002</v>
      </c>
    </row>
    <row r="24" spans="1:34" s="1" customFormat="1" ht="15" customHeight="1" x14ac:dyDescent="0.25">
      <c r="A24" s="39"/>
      <c r="B24" s="7">
        <v>14</v>
      </c>
      <c r="C24" s="7">
        <f>'L(1)'!C24</f>
        <v>336.97873399999997</v>
      </c>
      <c r="D24" s="7">
        <f>'L(1)'!D24</f>
        <v>790.12968641666691</v>
      </c>
      <c r="E24" s="20">
        <f t="shared" si="2"/>
        <v>2.9675463140650298E-3</v>
      </c>
      <c r="F24" s="84"/>
      <c r="G24" s="7">
        <f t="shared" si="3"/>
        <v>269.58298719999999</v>
      </c>
      <c r="H24" s="7">
        <f t="shared" si="4"/>
        <v>0.38883542765081169</v>
      </c>
      <c r="I24" s="7">
        <f t="shared" si="5"/>
        <v>18.01317105</v>
      </c>
      <c r="J24" s="73">
        <f t="shared" si="6"/>
        <v>130910.69716655207</v>
      </c>
      <c r="K24" s="73">
        <f t="shared" si="7"/>
        <v>363626.82816674851</v>
      </c>
      <c r="L24" s="73">
        <f t="shared" si="8"/>
        <v>16946.316006721845</v>
      </c>
      <c r="M24" s="73">
        <f t="shared" si="9"/>
        <v>47071.288076602657</v>
      </c>
      <c r="N24" s="73">
        <f t="shared" si="11"/>
        <v>188285.15230641063</v>
      </c>
      <c r="Q24" s="40"/>
      <c r="S24" s="1">
        <f>'L(1)'!X24</f>
        <v>16.145320999999999</v>
      </c>
      <c r="T24" s="1">
        <f>'L(1)'!Y24</f>
        <v>337.681085</v>
      </c>
      <c r="U24" s="1">
        <f>'L(1)'!Z24</f>
        <v>1667.091846</v>
      </c>
      <c r="V24" s="1">
        <f>'L(1)'!AA24</f>
        <v>1.8451569999999999</v>
      </c>
      <c r="W24" s="1">
        <f>'L(1)'!AB24</f>
        <v>53.121549000000002</v>
      </c>
      <c r="Y24" s="6">
        <f>'L(1)'!AD24</f>
        <v>5</v>
      </c>
      <c r="Z24" s="6">
        <f>'L(1)'!AE24</f>
        <v>-0.32738</v>
      </c>
      <c r="AA24" s="6">
        <f>'L(1)'!AF24</f>
        <v>315.09321899999998</v>
      </c>
    </row>
    <row r="25" spans="1:34" s="1" customFormat="1" ht="15" customHeight="1" x14ac:dyDescent="0.25">
      <c r="A25" s="39"/>
      <c r="B25" s="7">
        <v>15</v>
      </c>
      <c r="C25" s="7">
        <f>'L(1)'!C25</f>
        <v>336.97873399999997</v>
      </c>
      <c r="D25" s="7">
        <f>'L(1)'!D25</f>
        <v>877.46496999999988</v>
      </c>
      <c r="E25" s="20">
        <f t="shared" si="2"/>
        <v>2.9675463140650298E-3</v>
      </c>
      <c r="F25" s="84"/>
      <c r="G25" s="7">
        <f t="shared" si="3"/>
        <v>269.58298719999999</v>
      </c>
      <c r="H25" s="7">
        <f t="shared" si="4"/>
        <v>0.41350062557348266</v>
      </c>
      <c r="I25" s="7">
        <f t="shared" si="5"/>
        <v>18.01317105</v>
      </c>
      <c r="J25" s="73">
        <f t="shared" si="6"/>
        <v>130910.69716655207</v>
      </c>
      <c r="K25" s="73">
        <f t="shared" si="7"/>
        <v>370084.70467836421</v>
      </c>
      <c r="L25" s="73">
        <f t="shared" si="8"/>
        <v>16946.316006721845</v>
      </c>
      <c r="M25" s="73">
        <f t="shared" si="9"/>
        <v>47907.256553334504</v>
      </c>
      <c r="N25" s="73">
        <f t="shared" si="11"/>
        <v>191629.02621333802</v>
      </c>
      <c r="Q25" s="40"/>
      <c r="S25" s="1">
        <f>'L(1)'!X25</f>
        <v>17.364532000000001</v>
      </c>
      <c r="T25" s="1">
        <f>'L(1)'!Y25</f>
        <v>338.79697299999998</v>
      </c>
      <c r="U25" s="1">
        <f>'L(1)'!Z25</f>
        <v>1668.1896449999999</v>
      </c>
      <c r="V25" s="1">
        <f>'L(1)'!AA25</f>
        <v>1.8451569999999999</v>
      </c>
      <c r="W25" s="1">
        <f>'L(1)'!AB25</f>
        <v>53.682619000000003</v>
      </c>
      <c r="Y25" s="6">
        <f>'L(1)'!AD25</f>
        <v>5</v>
      </c>
      <c r="Z25" s="6">
        <f>'L(1)'!AE25</f>
        <v>-0.98214100000000004</v>
      </c>
      <c r="AA25" s="6">
        <f>'L(1)'!AF25</f>
        <v>331.26443599999999</v>
      </c>
    </row>
    <row r="26" spans="1:34" s="1" customFormat="1" ht="15" customHeight="1" x14ac:dyDescent="0.25">
      <c r="A26" s="39"/>
      <c r="B26" s="7">
        <v>16</v>
      </c>
      <c r="C26" s="7">
        <f>'L(1)'!C26</f>
        <v>337.681085</v>
      </c>
      <c r="D26" s="7">
        <f>'L(1)'!D26</f>
        <v>1021.4495558333333</v>
      </c>
      <c r="E26" s="20">
        <f t="shared" si="2"/>
        <v>2.961374043204108E-3</v>
      </c>
      <c r="F26" s="84"/>
      <c r="G26" s="7">
        <f t="shared" si="3"/>
        <v>270.14486800000003</v>
      </c>
      <c r="H26" s="7">
        <f t="shared" si="4"/>
        <v>0.43865019329100141</v>
      </c>
      <c r="I26" s="7">
        <f t="shared" si="5"/>
        <v>18.040325129999999</v>
      </c>
      <c r="J26" s="73">
        <f t="shared" si="6"/>
        <v>131655.13521278705</v>
      </c>
      <c r="K26" s="73">
        <f t="shared" si="7"/>
        <v>378811.37144325802</v>
      </c>
      <c r="L26" s="73">
        <f t="shared" si="8"/>
        <v>17042.683092467898</v>
      </c>
      <c r="M26" s="73">
        <f t="shared" si="9"/>
        <v>49036.91865035244</v>
      </c>
      <c r="N26" s="73">
        <f t="shared" si="11"/>
        <v>196147.67460140976</v>
      </c>
      <c r="Q26" s="40"/>
      <c r="S26" s="1">
        <f>'L(1)'!X26</f>
        <v>18.620688000000001</v>
      </c>
      <c r="T26" s="1">
        <f>'L(1)'!Y26</f>
        <v>355.30924800000003</v>
      </c>
      <c r="U26" s="1">
        <f>'L(1)'!Z26</f>
        <v>1686.3164899999999</v>
      </c>
      <c r="V26" s="1">
        <f>'L(1)'!AA26</f>
        <v>1.8503270000000001</v>
      </c>
      <c r="W26" s="1">
        <f>'L(1)'!AB26</f>
        <v>62.467216999999998</v>
      </c>
      <c r="Y26" s="6">
        <f>'L(1)'!AD26</f>
        <v>5</v>
      </c>
      <c r="Z26" s="6">
        <f>'L(1)'!AE26</f>
        <v>-1.6369020000000001</v>
      </c>
      <c r="AA26" s="6">
        <f>'L(1)'!AF26</f>
        <v>388.66212999999999</v>
      </c>
    </row>
    <row r="27" spans="1:34" s="1" customFormat="1" ht="15" customHeight="1" x14ac:dyDescent="0.25">
      <c r="A27" s="39"/>
      <c r="B27" s="7">
        <v>17</v>
      </c>
      <c r="C27" s="7">
        <f>'L(1)'!C27</f>
        <v>338.79697299999998</v>
      </c>
      <c r="D27" s="7">
        <f>'L(1)'!D27</f>
        <v>1037.72138475</v>
      </c>
      <c r="E27" s="20">
        <f t="shared" si="2"/>
        <v>2.9516202318608086E-3</v>
      </c>
      <c r="F27" s="84"/>
      <c r="G27" s="7">
        <f t="shared" si="3"/>
        <v>271.03757839999997</v>
      </c>
      <c r="H27" s="7">
        <f t="shared" si="4"/>
        <v>0.44034637635050516</v>
      </c>
      <c r="I27" s="7">
        <f t="shared" si="5"/>
        <v>18.06744978</v>
      </c>
      <c r="J27" s="73">
        <f t="shared" si="6"/>
        <v>132725.95934599871</v>
      </c>
      <c r="K27" s="73">
        <f t="shared" si="7"/>
        <v>382342.70918330736</v>
      </c>
      <c r="L27" s="73">
        <f t="shared" si="8"/>
        <v>17181.300673321064</v>
      </c>
      <c r="M27" s="73">
        <f t="shared" si="9"/>
        <v>49494.048331612968</v>
      </c>
      <c r="N27" s="73">
        <f t="shared" si="11"/>
        <v>197976.19332645187</v>
      </c>
      <c r="Q27" s="40"/>
      <c r="S27" s="1">
        <f>'L(1)'!X27</f>
        <v>19.913792999999998</v>
      </c>
      <c r="T27" s="1">
        <f>'L(1)'!Y27</f>
        <v>357.32808699999998</v>
      </c>
      <c r="U27" s="1">
        <f>'L(1)'!Z27</f>
        <v>1688.279986</v>
      </c>
      <c r="V27" s="1">
        <f>'L(1)'!AA27</f>
        <v>1.8503270000000001</v>
      </c>
      <c r="W27" s="1">
        <f>'L(1)'!AB27</f>
        <v>63.604610999999998</v>
      </c>
      <c r="Y27" s="6">
        <f>'L(1)'!AD27</f>
        <v>5</v>
      </c>
      <c r="Z27" s="6">
        <f>'L(1)'!AE27</f>
        <v>-2.2916620000000001</v>
      </c>
      <c r="AA27" s="6">
        <f>'L(1)'!AF27</f>
        <v>460.88135199999999</v>
      </c>
    </row>
    <row r="28" spans="1:34" s="1" customFormat="1" ht="15" customHeight="1" x14ac:dyDescent="0.25">
      <c r="A28" s="39"/>
      <c r="B28" s="7">
        <v>18</v>
      </c>
      <c r="C28" s="7">
        <f>'L(1)'!C28</f>
        <v>355.30924800000003</v>
      </c>
      <c r="D28" s="7">
        <f>'L(1)'!D28</f>
        <v>1053.9932136666666</v>
      </c>
      <c r="E28" s="20">
        <f t="shared" si="2"/>
        <v>2.8144496818726201E-3</v>
      </c>
      <c r="F28" s="84"/>
      <c r="G28" s="7">
        <f t="shared" si="3"/>
        <v>284.24739840000001</v>
      </c>
      <c r="H28" s="7">
        <f t="shared" si="4"/>
        <v>0.43589409433105403</v>
      </c>
      <c r="I28" s="7">
        <f t="shared" si="5"/>
        <v>18.06744978</v>
      </c>
      <c r="J28" s="73">
        <f t="shared" si="6"/>
        <v>145978.82147306655</v>
      </c>
      <c r="K28" s="73">
        <f t="shared" si="7"/>
        <v>419220.25530116702</v>
      </c>
      <c r="L28" s="73">
        <f t="shared" si="8"/>
        <v>18896.876210384125</v>
      </c>
      <c r="M28" s="73">
        <f t="shared" si="9"/>
        <v>54267.825903591103</v>
      </c>
      <c r="N28" s="73">
        <f t="shared" si="11"/>
        <v>217071.30361436441</v>
      </c>
      <c r="Q28" s="40"/>
      <c r="S28" s="1">
        <f>'L(1)'!X28</f>
        <v>21.243842000000001</v>
      </c>
      <c r="T28" s="1">
        <f>'L(1)'!Y28</f>
        <v>359.85204599999997</v>
      </c>
      <c r="U28" s="1">
        <f>'L(1)'!Z28</f>
        <v>1690.712094</v>
      </c>
      <c r="V28" s="1">
        <f>'L(1)'!AA28</f>
        <v>1.8503270000000001</v>
      </c>
      <c r="W28" s="1">
        <f>'L(1)'!AB28</f>
        <v>65.046453</v>
      </c>
      <c r="Y28" s="6">
        <f>'L(1)'!AD28</f>
        <v>5</v>
      </c>
      <c r="Z28" s="6">
        <f>'L(1)'!AE28</f>
        <v>-2.9464229999999998</v>
      </c>
      <c r="AA28" s="6">
        <f>'L(1)'!AF28</f>
        <v>466.90186899999998</v>
      </c>
    </row>
    <row r="29" spans="1:34" s="1" customFormat="1" ht="15" customHeight="1" x14ac:dyDescent="0.25">
      <c r="A29" s="39"/>
      <c r="B29" s="7">
        <v>19</v>
      </c>
      <c r="C29" s="7">
        <f>'L(1)'!C29</f>
        <v>357.32808699999998</v>
      </c>
      <c r="D29" s="7">
        <f>'L(1)'!D29</f>
        <v>1070.2650425833333</v>
      </c>
      <c r="E29" s="20">
        <f t="shared" si="2"/>
        <v>2.7985485507048876E-3</v>
      </c>
      <c r="F29" s="84"/>
      <c r="G29" s="7">
        <f t="shared" si="3"/>
        <v>285.8624696</v>
      </c>
      <c r="H29" s="7">
        <f t="shared" si="4"/>
        <v>0.43727383494317912</v>
      </c>
      <c r="I29" s="7">
        <f t="shared" si="5"/>
        <v>18.100990169999999</v>
      </c>
      <c r="J29" s="73">
        <f t="shared" si="6"/>
        <v>147916.4976687138</v>
      </c>
      <c r="K29" s="73">
        <f t="shared" si="7"/>
        <v>425193.02371135214</v>
      </c>
      <c r="L29" s="73">
        <f t="shared" si="8"/>
        <v>19147.707302425169</v>
      </c>
      <c r="M29" s="73">
        <f t="shared" si="9"/>
        <v>55040.997409852273</v>
      </c>
      <c r="N29" s="73">
        <f t="shared" si="11"/>
        <v>220163.98963940909</v>
      </c>
      <c r="Q29" s="40"/>
      <c r="S29" s="1">
        <f>'L(1)'!X29</f>
        <v>22.610838000000001</v>
      </c>
      <c r="T29" s="1">
        <f>'L(1)'!Y29</f>
        <v>362.97366</v>
      </c>
      <c r="U29" s="1">
        <f>'L(1)'!Z29</f>
        <v>1693.6978099999999</v>
      </c>
      <c r="V29" s="1">
        <f>'L(1)'!AA29</f>
        <v>1.8503270000000001</v>
      </c>
      <c r="W29" s="1">
        <f>'L(1)'!AB29</f>
        <v>66.860557</v>
      </c>
      <c r="Y29" s="6">
        <f>'L(1)'!AD29</f>
        <v>5</v>
      </c>
      <c r="Z29" s="6">
        <f>'L(1)'!AE29</f>
        <v>-3.6011839999999999</v>
      </c>
      <c r="AA29" s="6">
        <f>'L(1)'!AF29</f>
        <v>479.66989899999999</v>
      </c>
    </row>
    <row r="30" spans="1:34" s="1" customFormat="1" ht="15" customHeight="1" x14ac:dyDescent="0.25">
      <c r="A30" s="39"/>
      <c r="B30" s="7">
        <v>20</v>
      </c>
      <c r="C30" s="7">
        <f>'L(1)'!C30</f>
        <v>357.32808699999998</v>
      </c>
      <c r="D30" s="7">
        <f>'L(1)'!D30</f>
        <v>1086.5368715</v>
      </c>
      <c r="E30" s="20">
        <f t="shared" si="2"/>
        <v>2.7985485507048876E-3</v>
      </c>
      <c r="F30" s="84"/>
      <c r="G30" s="7">
        <f t="shared" si="3"/>
        <v>285.8624696</v>
      </c>
      <c r="H30" s="7">
        <f t="shared" si="4"/>
        <v>0.43936465615695602</v>
      </c>
      <c r="I30" s="7">
        <f t="shared" si="5"/>
        <v>18.100990169999999</v>
      </c>
      <c r="J30" s="73">
        <f t="shared" si="6"/>
        <v>147916.4976687138</v>
      </c>
      <c r="K30" s="73">
        <f t="shared" si="7"/>
        <v>425811.55761373881</v>
      </c>
      <c r="L30" s="73">
        <f t="shared" si="8"/>
        <v>19147.707302425169</v>
      </c>
      <c r="M30" s="73">
        <f t="shared" si="9"/>
        <v>55121.066275098477</v>
      </c>
      <c r="N30" s="73">
        <f t="shared" si="11"/>
        <v>220484.26510039391</v>
      </c>
      <c r="Q30" s="40"/>
      <c r="S30" s="1">
        <f>'L(1)'!X30</f>
        <v>24.014778</v>
      </c>
      <c r="T30" s="1">
        <f>'L(1)'!Y30</f>
        <v>389.38257099999998</v>
      </c>
      <c r="U30" s="1">
        <f>'L(1)'!Z30</f>
        <v>1722.4103210000001</v>
      </c>
      <c r="V30" s="1">
        <f>'L(1)'!AA30</f>
        <v>1.8581099999999999</v>
      </c>
      <c r="W30" s="1">
        <f>'L(1)'!AB30</f>
        <v>83.619606000000005</v>
      </c>
      <c r="Y30" s="6">
        <f>'L(1)'!AD30</f>
        <v>5</v>
      </c>
      <c r="Z30" s="6">
        <f>'L(1)'!AE30</f>
        <v>-4.2559449999999996</v>
      </c>
      <c r="AA30" s="6">
        <f>'L(1)'!AF30</f>
        <v>488.44391100000001</v>
      </c>
    </row>
    <row r="31" spans="1:34" s="1" customFormat="1" ht="15" customHeight="1" x14ac:dyDescent="0.25">
      <c r="A31" s="39"/>
      <c r="B31" s="7">
        <v>21</v>
      </c>
      <c r="C31" s="7">
        <f>'L(1)'!C31</f>
        <v>359.85204599999997</v>
      </c>
      <c r="D31" s="7">
        <f>'L(1)'!D31</f>
        <v>1102.8087004166666</v>
      </c>
      <c r="E31" s="20">
        <f t="shared" si="2"/>
        <v>2.7789198675280007E-3</v>
      </c>
      <c r="F31" s="84"/>
      <c r="G31" s="7">
        <f t="shared" si="3"/>
        <v>287.88163679999997</v>
      </c>
      <c r="H31" s="7">
        <f t="shared" si="4"/>
        <v>0.44041857668472223</v>
      </c>
      <c r="I31" s="7">
        <f t="shared" si="5"/>
        <v>18.100990169999999</v>
      </c>
      <c r="J31" s="73">
        <f t="shared" si="6"/>
        <v>150013.47073676434</v>
      </c>
      <c r="K31" s="73">
        <f t="shared" si="7"/>
        <v>432164.38000437064</v>
      </c>
      <c r="L31" s="73">
        <f t="shared" si="8"/>
        <v>19419.15928486751</v>
      </c>
      <c r="M31" s="73">
        <f t="shared" si="9"/>
        <v>55943.435555045537</v>
      </c>
      <c r="N31" s="73">
        <f t="shared" si="11"/>
        <v>223773.74222018215</v>
      </c>
      <c r="Q31" s="40"/>
      <c r="S31" s="1">
        <f>'L(1)'!X31</f>
        <v>25.455665</v>
      </c>
      <c r="T31" s="1">
        <f>'L(1)'!Y31</f>
        <v>393.877208</v>
      </c>
      <c r="U31" s="1">
        <f>'L(1)'!Z31</f>
        <v>1726.665974</v>
      </c>
      <c r="V31" s="1">
        <f>'L(1)'!AA31</f>
        <v>1.8581099999999999</v>
      </c>
      <c r="W31" s="1">
        <f>'L(1)'!AB31</f>
        <v>86.732506999999998</v>
      </c>
      <c r="Y31" s="6">
        <f>'L(1)'!AD31</f>
        <v>5</v>
      </c>
      <c r="Z31" s="6">
        <f>'L(1)'!AE31</f>
        <v>-5.6309420000000001</v>
      </c>
      <c r="AA31" s="6">
        <f>'L(1)'!AF31</f>
        <v>490.78333400000002</v>
      </c>
    </row>
    <row r="32" spans="1:34" s="1" customFormat="1" ht="15" customHeight="1" x14ac:dyDescent="0.25">
      <c r="A32" s="39"/>
      <c r="B32" s="7">
        <v>22</v>
      </c>
      <c r="C32" s="7">
        <f>'L(1)'!C32</f>
        <v>359.85204599999997</v>
      </c>
      <c r="D32" s="7">
        <f>'L(1)'!D32</f>
        <v>1119.0805293333333</v>
      </c>
      <c r="E32" s="20">
        <f t="shared" si="2"/>
        <v>2.7789198675280007E-3</v>
      </c>
      <c r="F32" s="84"/>
      <c r="G32" s="7">
        <f t="shared" si="3"/>
        <v>287.88163679999997</v>
      </c>
      <c r="H32" s="7">
        <f t="shared" si="4"/>
        <v>0.44233701915027568</v>
      </c>
      <c r="I32" s="7">
        <f t="shared" si="5"/>
        <v>18.151707870000003</v>
      </c>
      <c r="J32" s="73">
        <f t="shared" si="6"/>
        <v>150433.79791960522</v>
      </c>
      <c r="K32" s="73">
        <f t="shared" si="7"/>
        <v>433952.47134163667</v>
      </c>
      <c r="L32" s="73">
        <f t="shared" si="8"/>
        <v>19473.57040191759</v>
      </c>
      <c r="M32" s="73">
        <f t="shared" si="9"/>
        <v>56174.902971429707</v>
      </c>
      <c r="N32" s="73">
        <f t="shared" si="11"/>
        <v>224699.61188571883</v>
      </c>
      <c r="Q32" s="40"/>
      <c r="S32" s="1">
        <f>'L(1)'!X32</f>
        <v>26.933496999999999</v>
      </c>
      <c r="T32" s="1">
        <f>'L(1)'!Y32</f>
        <v>399.23500999999999</v>
      </c>
      <c r="U32" s="1">
        <f>'L(1)'!Z32</f>
        <v>1731.7155600000001</v>
      </c>
      <c r="V32" s="1">
        <f>'L(1)'!AA32</f>
        <v>1.8581099999999999</v>
      </c>
      <c r="W32" s="1">
        <f>'L(1)'!AB32</f>
        <v>90.545946000000001</v>
      </c>
      <c r="Y32" s="6">
        <f>'L(1)'!AD32</f>
        <v>5</v>
      </c>
      <c r="Z32" s="6">
        <f>'L(1)'!AE32</f>
        <v>-7.0059389999999997</v>
      </c>
      <c r="AA32" s="6">
        <f>'L(1)'!AF32</f>
        <v>541.97615399999995</v>
      </c>
    </row>
    <row r="33" spans="1:27" s="1" customFormat="1" ht="15" customHeight="1" x14ac:dyDescent="0.25">
      <c r="A33" s="39"/>
      <c r="B33" s="7">
        <v>23</v>
      </c>
      <c r="C33" s="7">
        <f>'L(1)'!C33</f>
        <v>362.97366</v>
      </c>
      <c r="D33" s="7">
        <f>'L(1)'!D33</f>
        <v>1135.35235825</v>
      </c>
      <c r="E33" s="20">
        <f t="shared" si="2"/>
        <v>2.7550208464162387E-3</v>
      </c>
      <c r="F33" s="84"/>
      <c r="G33" s="7">
        <f t="shared" si="3"/>
        <v>290.37892800000003</v>
      </c>
      <c r="H33" s="7">
        <f t="shared" si="4"/>
        <v>0.44307754573337921</v>
      </c>
      <c r="I33" s="7">
        <f t="shared" si="5"/>
        <v>18.151707870000003</v>
      </c>
      <c r="J33" s="73">
        <f t="shared" si="6"/>
        <v>153055.058861458</v>
      </c>
      <c r="K33" s="73">
        <f t="shared" si="7"/>
        <v>441740.63740774139</v>
      </c>
      <c r="L33" s="73">
        <f t="shared" si="8"/>
        <v>19812.891154294306</v>
      </c>
      <c r="M33" s="73">
        <f t="shared" si="9"/>
        <v>57183.076681643201</v>
      </c>
      <c r="N33" s="73">
        <f t="shared" si="11"/>
        <v>228732.3067265728</v>
      </c>
      <c r="Q33" s="40"/>
      <c r="S33" s="1">
        <f>'L(1)'!X33</f>
        <v>28.448274000000001</v>
      </c>
      <c r="T33" s="1">
        <f>'L(1)'!Y33</f>
        <v>405.56466599999999</v>
      </c>
      <c r="U33" s="1">
        <f>'L(1)'!Z33</f>
        <v>1737.657905</v>
      </c>
      <c r="V33" s="1">
        <f>'L(1)'!AA33</f>
        <v>1.8581099999999999</v>
      </c>
      <c r="W33" s="1">
        <f>'L(1)'!AB33</f>
        <v>95.197457</v>
      </c>
      <c r="Y33" s="6">
        <f>'L(1)'!AD33</f>
        <v>5</v>
      </c>
      <c r="Z33" s="6">
        <f>'L(1)'!AE33</f>
        <v>-8.3809380000000004</v>
      </c>
      <c r="AA33" s="6">
        <f>'L(1)'!AF33</f>
        <v>602.49870999999996</v>
      </c>
    </row>
    <row r="34" spans="1:27" s="1" customFormat="1" ht="15" customHeight="1" x14ac:dyDescent="0.25">
      <c r="A34" s="39"/>
      <c r="B34" s="7">
        <v>24</v>
      </c>
      <c r="C34" s="7">
        <f>'L(1)'!C34</f>
        <v>389.38257099999998</v>
      </c>
      <c r="D34" s="7">
        <f>'L(1)'!D34</f>
        <v>1151.6241871666666</v>
      </c>
      <c r="E34" s="20">
        <f t="shared" si="2"/>
        <v>2.5681683631391915E-3</v>
      </c>
      <c r="F34" s="84"/>
      <c r="G34" s="7">
        <f t="shared" si="3"/>
        <v>311.50605680000001</v>
      </c>
      <c r="H34" s="7">
        <f t="shared" si="4"/>
        <v>0.43546046658558824</v>
      </c>
      <c r="I34" s="7">
        <f t="shared" si="5"/>
        <v>18.151707870000003</v>
      </c>
      <c r="J34" s="73">
        <f t="shared" si="6"/>
        <v>176136.95500423136</v>
      </c>
      <c r="K34" s="73">
        <f t="shared" si="7"/>
        <v>505675.27122667746</v>
      </c>
      <c r="L34" s="73">
        <f t="shared" si="8"/>
        <v>22800.82960803368</v>
      </c>
      <c r="M34" s="73">
        <f t="shared" si="9"/>
        <v>65459.379015373052</v>
      </c>
      <c r="N34" s="73">
        <f t="shared" si="11"/>
        <v>261837.51606149221</v>
      </c>
      <c r="Q34" s="40"/>
      <c r="S34" s="1">
        <f>'L(1)'!X34</f>
        <v>33.103447000000003</v>
      </c>
      <c r="T34" s="1">
        <f>'L(1)'!Y34</f>
        <v>413.63248199999998</v>
      </c>
      <c r="U34" s="1">
        <f>'L(1)'!Z34</f>
        <v>1745.1696400000001</v>
      </c>
      <c r="V34" s="1">
        <f>'L(1)'!AA34</f>
        <v>1.8581099999999999</v>
      </c>
      <c r="W34" s="1">
        <f>'L(1)'!AB34</f>
        <v>101.36055899999999</v>
      </c>
      <c r="Y34" s="6">
        <f>'L(1)'!AD34</f>
        <v>5</v>
      </c>
      <c r="Z34" s="6">
        <f>'L(1)'!AE34</f>
        <v>-9.7559349999999991</v>
      </c>
      <c r="AA34" s="6">
        <f>'L(1)'!AF34</f>
        <v>715.76899300000002</v>
      </c>
    </row>
    <row r="35" spans="1:27" s="1" customFormat="1" ht="15" customHeight="1" x14ac:dyDescent="0.25">
      <c r="A35" s="39"/>
      <c r="B35" s="7">
        <v>25</v>
      </c>
      <c r="C35" s="7">
        <f>'L(1)'!C35</f>
        <v>393.877208</v>
      </c>
      <c r="D35" s="7">
        <f>'L(1)'!D35</f>
        <v>1167.8960160833333</v>
      </c>
      <c r="E35" s="20">
        <f t="shared" si="2"/>
        <v>2.5388623146734603E-3</v>
      </c>
      <c r="F35" s="84"/>
      <c r="G35" s="7">
        <f t="shared" si="3"/>
        <v>315.10176640000003</v>
      </c>
      <c r="H35" s="7">
        <f t="shared" si="4"/>
        <v>0.43583145096329517</v>
      </c>
      <c r="I35" s="7">
        <f t="shared" si="5"/>
        <v>18.151707870000003</v>
      </c>
      <c r="J35" s="73">
        <f t="shared" si="6"/>
        <v>180226.71587842837</v>
      </c>
      <c r="K35" s="73">
        <f t="shared" si="7"/>
        <v>517550.3739241467</v>
      </c>
      <c r="L35" s="73">
        <f t="shared" si="8"/>
        <v>23330.246849452033</v>
      </c>
      <c r="M35" s="73">
        <f t="shared" si="9"/>
        <v>66996.604370361121</v>
      </c>
      <c r="N35" s="73">
        <f t="shared" si="11"/>
        <v>267986.41748144449</v>
      </c>
      <c r="Q35" s="40"/>
      <c r="Y35" s="6">
        <f>'L(1)'!AD35</f>
        <v>5</v>
      </c>
      <c r="Z35" s="6">
        <f>'L(1)'!AE35</f>
        <v>-11.130932</v>
      </c>
      <c r="AA35" s="6">
        <f>'L(1)'!AF35</f>
        <v>727.78606400000001</v>
      </c>
    </row>
    <row r="36" spans="1:27" s="1" customFormat="1" ht="15" customHeight="1" x14ac:dyDescent="0.25">
      <c r="A36" s="39"/>
      <c r="B36" s="7">
        <v>26</v>
      </c>
      <c r="C36" s="7">
        <f>'L(1)'!C36</f>
        <v>399.23500999999999</v>
      </c>
      <c r="D36" s="7">
        <f>'L(1)'!D36</f>
        <v>1184.1678449999999</v>
      </c>
      <c r="E36" s="20">
        <f t="shared" si="2"/>
        <v>2.5047903489225556E-3</v>
      </c>
      <c r="F36" s="84"/>
      <c r="G36" s="7">
        <f t="shared" si="3"/>
        <v>319.38800800000001</v>
      </c>
      <c r="H36" s="7">
        <f t="shared" si="4"/>
        <v>0.43587855194654906</v>
      </c>
      <c r="I36" s="7">
        <f t="shared" si="5"/>
        <v>18.228059099999999</v>
      </c>
      <c r="J36" s="73">
        <f t="shared" si="6"/>
        <v>185942.06060110545</v>
      </c>
      <c r="K36" s="73">
        <f t="shared" si="7"/>
        <v>533980.4334437456</v>
      </c>
      <c r="L36" s="73">
        <f t="shared" si="8"/>
        <v>24070.095004371051</v>
      </c>
      <c r="M36" s="73">
        <f t="shared" si="9"/>
        <v>69123.46632018435</v>
      </c>
      <c r="N36" s="73">
        <f t="shared" si="11"/>
        <v>276493.8652807374</v>
      </c>
      <c r="Q36" s="40"/>
      <c r="U36" s="1">
        <v>0.8</v>
      </c>
      <c r="Y36" s="6">
        <f>'L(1)'!AD36</f>
        <v>5</v>
      </c>
      <c r="Z36" s="6">
        <f>'L(1)'!AE36</f>
        <v>-12.505929999999999</v>
      </c>
      <c r="AA36" s="6">
        <f>'L(1)'!AF36</f>
        <v>745.27090799999996</v>
      </c>
    </row>
    <row r="37" spans="1:27" s="1" customFormat="1" ht="15" customHeight="1" x14ac:dyDescent="0.25">
      <c r="A37" s="39"/>
      <c r="B37" s="7">
        <v>27</v>
      </c>
      <c r="C37" s="7">
        <f>'L(1)'!C37</f>
        <v>399.23500999999999</v>
      </c>
      <c r="D37" s="7">
        <f>'L(1)'!D37</f>
        <v>1200.4396739166666</v>
      </c>
      <c r="E37" s="20">
        <f t="shared" si="2"/>
        <v>2.5047903489225556E-3</v>
      </c>
      <c r="F37" s="84"/>
      <c r="G37" s="7">
        <f t="shared" si="3"/>
        <v>319.38800800000001</v>
      </c>
      <c r="H37" s="7">
        <f t="shared" si="4"/>
        <v>0.43781980190445607</v>
      </c>
      <c r="I37" s="7">
        <f t="shared" si="5"/>
        <v>18.228059099999999</v>
      </c>
      <c r="J37" s="73">
        <f t="shared" si="6"/>
        <v>185942.06060110545</v>
      </c>
      <c r="K37" s="73">
        <f t="shared" si="7"/>
        <v>534702.35347837559</v>
      </c>
      <c r="L37" s="73">
        <f t="shared" si="8"/>
        <v>24070.095004371051</v>
      </c>
      <c r="M37" s="73">
        <f t="shared" si="9"/>
        <v>69216.918462012443</v>
      </c>
      <c r="N37" s="73">
        <f t="shared" si="11"/>
        <v>276867.67384804977</v>
      </c>
      <c r="Q37" s="40"/>
      <c r="Y37" s="6">
        <f>'L(1)'!AD37</f>
        <v>5</v>
      </c>
      <c r="Z37" s="6">
        <f>'L(1)'!AE37</f>
        <v>-13.880927</v>
      </c>
      <c r="AA37" s="6">
        <f>'L(1)'!AF37</f>
        <v>824.21481600000004</v>
      </c>
    </row>
    <row r="38" spans="1:27" s="1" customFormat="1" ht="15" customHeight="1" x14ac:dyDescent="0.25">
      <c r="A38" s="39"/>
      <c r="B38" s="7">
        <v>28</v>
      </c>
      <c r="C38" s="7">
        <f>'L(1)'!C38</f>
        <v>405.56466599999999</v>
      </c>
      <c r="D38" s="7">
        <f>'L(1)'!D38</f>
        <v>1216.7115028333333</v>
      </c>
      <c r="E38" s="20">
        <f t="shared" si="2"/>
        <v>2.4656980349466637E-3</v>
      </c>
      <c r="F38" s="84"/>
      <c r="G38" s="7">
        <f t="shared" si="3"/>
        <v>324.4517328</v>
      </c>
      <c r="H38" s="7">
        <f t="shared" si="4"/>
        <v>0.43750202315061576</v>
      </c>
      <c r="I38" s="7">
        <f t="shared" si="5"/>
        <v>18.228059099999999</v>
      </c>
      <c r="J38" s="73">
        <f t="shared" si="6"/>
        <v>191884.82212352462</v>
      </c>
      <c r="K38" s="73">
        <f t="shared" si="7"/>
        <v>551669.64002892526</v>
      </c>
      <c r="L38" s="73">
        <f t="shared" si="8"/>
        <v>24839.382135913682</v>
      </c>
      <c r="M38" s="73">
        <f t="shared" si="9"/>
        <v>71413.324148374348</v>
      </c>
      <c r="N38" s="73">
        <f t="shared" si="11"/>
        <v>285653.29659349739</v>
      </c>
      <c r="Q38" s="40"/>
      <c r="Y38" s="6">
        <f>'L(1)'!AD38</f>
        <v>5</v>
      </c>
      <c r="Z38" s="6">
        <f>'L(1)'!AE38</f>
        <v>-15.255924</v>
      </c>
      <c r="AA38" s="6">
        <f>'L(1)'!AF38</f>
        <v>919.73090200000001</v>
      </c>
    </row>
    <row r="39" spans="1:27" s="1" customFormat="1" ht="15" customHeight="1" x14ac:dyDescent="0.25">
      <c r="A39" s="39"/>
      <c r="B39" s="7">
        <v>29</v>
      </c>
      <c r="C39" s="7">
        <f>'L(1)'!C39</f>
        <v>405.56466599999999</v>
      </c>
      <c r="D39" s="7">
        <f>'L(1)'!D39</f>
        <v>1232.9833317499999</v>
      </c>
      <c r="E39" s="20">
        <f t="shared" si="2"/>
        <v>2.4656980349466637E-3</v>
      </c>
      <c r="F39" s="84"/>
      <c r="G39" s="7">
        <f t="shared" si="3"/>
        <v>324.4517328</v>
      </c>
      <c r="H39" s="7">
        <f t="shared" si="4"/>
        <v>0.43933953366616502</v>
      </c>
      <c r="I39" s="7">
        <f t="shared" si="5"/>
        <v>18.228059099999999</v>
      </c>
      <c r="J39" s="73">
        <f t="shared" si="6"/>
        <v>191884.82212352462</v>
      </c>
      <c r="K39" s="73">
        <f t="shared" si="7"/>
        <v>552374.82078577788</v>
      </c>
      <c r="L39" s="73">
        <f t="shared" si="8"/>
        <v>24839.382135913682</v>
      </c>
      <c r="M39" s="73">
        <f t="shared" si="9"/>
        <v>71504.609400123329</v>
      </c>
      <c r="N39" s="73">
        <f t="shared" si="11"/>
        <v>286018.43760049331</v>
      </c>
      <c r="Q39" s="40"/>
      <c r="Y39" s="6">
        <f>'L(1)'!AD39</f>
        <v>5</v>
      </c>
      <c r="Z39" s="6">
        <f>'L(1)'!AE39</f>
        <v>-16.630922000000002</v>
      </c>
      <c r="AA39" s="6">
        <f>'L(1)'!AF39</f>
        <v>1101.3917919999999</v>
      </c>
    </row>
    <row r="40" spans="1:27" s="1" customFormat="1" ht="15" customHeight="1" x14ac:dyDescent="0.25">
      <c r="A40" s="39"/>
      <c r="B40" s="7">
        <v>30</v>
      </c>
      <c r="C40" s="7">
        <f>'L(1)'!C40</f>
        <v>413.63248199999998</v>
      </c>
      <c r="D40" s="7">
        <f>'L(1)'!D40</f>
        <v>1249.2551606666664</v>
      </c>
      <c r="E40" s="20">
        <f t="shared" si="2"/>
        <v>2.4176051048137946E-3</v>
      </c>
      <c r="F40" s="84"/>
      <c r="G40" s="7">
        <f t="shared" si="3"/>
        <v>330.90598560000001</v>
      </c>
      <c r="H40" s="7">
        <f t="shared" si="4"/>
        <v>0.43843609601547656</v>
      </c>
      <c r="I40" s="7">
        <f>V34*9.81</f>
        <v>18.228059099999999</v>
      </c>
      <c r="J40" s="73">
        <f t="shared" si="6"/>
        <v>199595.00747414646</v>
      </c>
      <c r="K40" s="73">
        <f t="shared" si="7"/>
        <v>574209.32667058217</v>
      </c>
      <c r="L40" s="73">
        <f t="shared" si="8"/>
        <v>25837.461286434154</v>
      </c>
      <c r="M40" s="73">
        <f t="shared" si="9"/>
        <v>74331.07388761871</v>
      </c>
      <c r="N40" s="73">
        <f t="shared" si="11"/>
        <v>297324.29555047484</v>
      </c>
      <c r="Q40" s="40"/>
      <c r="Y40" s="6">
        <f>'L(1)'!AD40</f>
        <v>5</v>
      </c>
      <c r="Z40" s="6">
        <f>'L(1)'!AE40</f>
        <v>-18.00592</v>
      </c>
      <c r="AA40" s="6">
        <f>'L(1)'!AF40</f>
        <v>1343.634963</v>
      </c>
    </row>
    <row r="41" spans="1:27" s="49" customFormat="1" ht="15" customHeight="1" x14ac:dyDescent="0.25">
      <c r="A41" s="48"/>
      <c r="Q41" s="50"/>
      <c r="S41" s="51"/>
      <c r="T41" s="51"/>
      <c r="U41" s="51"/>
      <c r="V41" s="51"/>
      <c r="W41" s="51"/>
      <c r="X41" s="51"/>
      <c r="Y41" s="6">
        <f>'L(1)'!AD41</f>
        <v>10</v>
      </c>
      <c r="Z41" s="6">
        <f>'L(1)'!AE41</f>
        <v>0</v>
      </c>
      <c r="AA41" s="6">
        <f>'L(1)'!AF41</f>
        <v>300.00001200000003</v>
      </c>
    </row>
    <row r="42" spans="1:27" s="55" customFormat="1" ht="15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4"/>
      <c r="S42" s="56"/>
      <c r="T42" s="56"/>
      <c r="U42" s="56"/>
      <c r="V42" s="56"/>
      <c r="W42" s="56"/>
      <c r="X42" s="56"/>
      <c r="Y42" s="6">
        <f>'L(1)'!AD42</f>
        <v>10</v>
      </c>
      <c r="Z42" s="6">
        <f>'L(1)'!AE42</f>
        <v>-0.32738</v>
      </c>
      <c r="AA42" s="6">
        <f>'L(1)'!AF42</f>
        <v>305.54255799999999</v>
      </c>
    </row>
    <row r="43" spans="1:27" s="3" customFormat="1" ht="25.5" customHeight="1" x14ac:dyDescent="0.25">
      <c r="A43" s="21"/>
      <c r="B43" s="47" t="s">
        <v>29</v>
      </c>
      <c r="C43" s="94" t="s">
        <v>53</v>
      </c>
      <c r="D43" s="47" t="s">
        <v>4</v>
      </c>
      <c r="E43" s="1"/>
      <c r="F43" s="47" t="s">
        <v>14</v>
      </c>
      <c r="G43" s="82" t="s">
        <v>42</v>
      </c>
      <c r="H43" s="94" t="s">
        <v>43</v>
      </c>
      <c r="I43" s="47" t="s">
        <v>23</v>
      </c>
      <c r="J43" s="72" t="s">
        <v>52</v>
      </c>
      <c r="K43" s="72" t="s">
        <v>44</v>
      </c>
      <c r="L43" s="47" t="s">
        <v>45</v>
      </c>
      <c r="M43" s="72" t="s">
        <v>46</v>
      </c>
      <c r="N43" s="72" t="s">
        <v>47</v>
      </c>
      <c r="O43" s="11"/>
      <c r="P43" s="10"/>
      <c r="Q43" s="24"/>
      <c r="S43" s="1"/>
      <c r="T43" s="1"/>
      <c r="U43" s="1"/>
      <c r="V43" s="1"/>
      <c r="W43" s="1"/>
      <c r="X43" s="1"/>
      <c r="Y43" s="6">
        <f>'L(1)'!AD43</f>
        <v>10</v>
      </c>
      <c r="Z43" s="6">
        <f>'L(1)'!AE43</f>
        <v>-0.98214100000000004</v>
      </c>
      <c r="AA43" s="6">
        <f>'L(1)'!AF43</f>
        <v>336.084902</v>
      </c>
    </row>
    <row r="44" spans="1:27" s="3" customFormat="1" ht="15" customHeight="1" x14ac:dyDescent="0.25">
      <c r="A44" s="21"/>
      <c r="B44" s="47" t="s">
        <v>19</v>
      </c>
      <c r="C44" s="95"/>
      <c r="D44" s="47" t="s">
        <v>13</v>
      </c>
      <c r="E44" s="1"/>
      <c r="F44" s="47" t="s">
        <v>13</v>
      </c>
      <c r="G44" s="93"/>
      <c r="H44" s="95"/>
      <c r="I44" s="47" t="s">
        <v>48</v>
      </c>
      <c r="J44" s="47" t="s">
        <v>49</v>
      </c>
      <c r="K44" s="47" t="s">
        <v>49</v>
      </c>
      <c r="L44" s="47" t="s">
        <v>49</v>
      </c>
      <c r="M44" s="47" t="s">
        <v>49</v>
      </c>
      <c r="N44" s="47" t="s">
        <v>49</v>
      </c>
      <c r="O44" s="11"/>
      <c r="P44" s="10"/>
      <c r="Q44" s="24"/>
      <c r="S44" s="1"/>
      <c r="T44" s="1"/>
      <c r="U44" s="1"/>
      <c r="V44" s="1"/>
      <c r="W44" s="1"/>
      <c r="X44" s="1"/>
      <c r="Y44" s="6">
        <f>'L(1)'!AD44</f>
        <v>10</v>
      </c>
      <c r="Z44" s="6">
        <f>'L(1)'!AE44</f>
        <v>-1.6369020000000001</v>
      </c>
      <c r="AA44" s="6">
        <f>'L(1)'!AF44</f>
        <v>355.43373200000002</v>
      </c>
    </row>
    <row r="45" spans="1:27" s="3" customFormat="1" ht="15" customHeight="1" x14ac:dyDescent="0.25">
      <c r="A45" s="21"/>
      <c r="B45" s="7" t="s">
        <v>50</v>
      </c>
      <c r="C45" s="7"/>
      <c r="D45" s="7">
        <f>+AVERAGE(C10:C18)</f>
        <v>289.18388800000002</v>
      </c>
      <c r="E45" s="1"/>
      <c r="F45" s="7">
        <f>+AVERAGE(D10:D18)</f>
        <v>471.62562580324084</v>
      </c>
      <c r="G45" s="7">
        <f>AVERAGE(G11:G18)</f>
        <v>232.02465760000004</v>
      </c>
      <c r="H45" s="7">
        <f>+(0.5*((F45/D45)^2)-1)/(((F45/D45)^2)-1)</f>
        <v>0.19875624389233465</v>
      </c>
      <c r="I45" s="7">
        <f>+AVERAGE(V4:V5)</f>
        <v>1.823088</v>
      </c>
      <c r="J45" s="73">
        <f>AVERAGE(J11:J18)</f>
        <v>96351.273736903109</v>
      </c>
      <c r="K45" s="73">
        <f>AVERAGE(K11:K18)</f>
        <v>232184.06250954352</v>
      </c>
      <c r="L45" s="73">
        <f>AVERAGE(L11:L18)</f>
        <v>12472.618110943058</v>
      </c>
      <c r="M45" s="73">
        <f>AVERAGE(M11:M17)</f>
        <v>29293.078473485086</v>
      </c>
      <c r="N45" s="73">
        <f>AVERAGE(N11:N18)</f>
        <v>120224.38441391166</v>
      </c>
      <c r="O45" s="11"/>
      <c r="P45" s="10"/>
      <c r="Q45" s="24"/>
      <c r="S45" s="1"/>
      <c r="T45" s="1"/>
      <c r="U45" s="1"/>
      <c r="V45" s="1"/>
      <c r="W45" s="1"/>
      <c r="X45" s="1"/>
      <c r="Y45" s="6">
        <f>'L(1)'!AD45</f>
        <v>10</v>
      </c>
      <c r="Z45" s="6">
        <f>'L(1)'!AE45</f>
        <v>-2.2916620000000001</v>
      </c>
      <c r="AA45" s="6">
        <f>'L(1)'!AF45</f>
        <v>395.03389600000003</v>
      </c>
    </row>
    <row r="46" spans="1:27" ht="15" customHeight="1" x14ac:dyDescent="0.25">
      <c r="A46" s="21"/>
      <c r="B46" s="7" t="s">
        <v>51</v>
      </c>
      <c r="C46" s="7"/>
      <c r="D46" s="7">
        <f>+AVERAGE(C19:C40)</f>
        <v>358.83059554545457</v>
      </c>
      <c r="E46" s="1"/>
      <c r="F46" s="7">
        <f>+AVERAGE(D19:D40)</f>
        <v>1009.9003028958334</v>
      </c>
      <c r="G46" s="7">
        <f>AVERAGE(G19:G40)</f>
        <v>287.06447643636369</v>
      </c>
      <c r="H46" s="7">
        <f>+(0.5*((F46/D46)^2)-1)/(((F46/D46)^2)-1)</f>
        <v>0.42775573523387134</v>
      </c>
      <c r="I46" s="7">
        <f>+AVERAGE(V8)</f>
        <v>1.823088</v>
      </c>
      <c r="J46" s="73">
        <f>AVERAGE(J19:J40)</f>
        <v>150473.50024205877</v>
      </c>
      <c r="K46" s="73">
        <f>AVERAGE(K19:K40)</f>
        <v>428519.81030472519</v>
      </c>
      <c r="L46" s="73">
        <f>AVERAGE(L19:L39)</f>
        <v>19175.912157516992</v>
      </c>
      <c r="M46" s="73">
        <f>AVERAGE(M19:M40)</f>
        <v>55471.648060398431</v>
      </c>
      <c r="N46" s="73">
        <f>AVERAGE(N19:N40)</f>
        <v>221886.59224159372</v>
      </c>
      <c r="O46" s="11"/>
      <c r="P46" s="10"/>
      <c r="Q46" s="27"/>
      <c r="Y46" s="6">
        <f>'L(1)'!AD46</f>
        <v>10</v>
      </c>
      <c r="Z46" s="6">
        <f>'L(1)'!AE46</f>
        <v>-2.9464229999999998</v>
      </c>
      <c r="AA46" s="6">
        <f>'L(1)'!AF46</f>
        <v>409.57605799999999</v>
      </c>
    </row>
    <row r="47" spans="1:27" ht="15" customHeight="1" x14ac:dyDescent="0.25">
      <c r="A47" s="22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4"/>
      <c r="Q47" s="27"/>
      <c r="Y47" s="6">
        <f>'L(1)'!AD47</f>
        <v>10</v>
      </c>
      <c r="Z47" s="6">
        <f>'L(1)'!AE47</f>
        <v>-3.6011839999999999</v>
      </c>
      <c r="AA47" s="6">
        <f>'L(1)'!AF47</f>
        <v>439.39524899999998</v>
      </c>
    </row>
    <row r="48" spans="1:27" ht="15" customHeight="1" x14ac:dyDescent="0.25">
      <c r="A48" s="69"/>
      <c r="B48" s="70"/>
      <c r="C48" s="70"/>
      <c r="D48" s="70"/>
      <c r="E48" s="70"/>
      <c r="F48" s="71"/>
      <c r="G48" s="71"/>
      <c r="H48" s="71"/>
      <c r="I48" s="71"/>
      <c r="J48" s="71"/>
      <c r="K48" s="71"/>
      <c r="L48" s="71"/>
      <c r="M48" s="71"/>
      <c r="N48" s="71"/>
      <c r="O48" s="70"/>
      <c r="P48" s="70"/>
      <c r="Q48" s="27"/>
      <c r="Y48" s="6">
        <f>'L(1)'!AD48</f>
        <v>10</v>
      </c>
      <c r="Z48" s="6">
        <f>'L(1)'!AE48</f>
        <v>-4.2559449999999996</v>
      </c>
      <c r="AA48" s="6">
        <f>'L(1)'!AF48</f>
        <v>465.58496400000001</v>
      </c>
    </row>
    <row r="49" spans="1:27" ht="15" customHeight="1" x14ac:dyDescent="0.25">
      <c r="A49" s="2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7"/>
      <c r="Y49" s="6">
        <f>'L(1)'!AD49</f>
        <v>10</v>
      </c>
      <c r="Z49" s="6">
        <f>'L(1)'!AE49</f>
        <v>-5.6309420000000001</v>
      </c>
      <c r="AA49" s="6">
        <f>'L(1)'!AF49</f>
        <v>465.58496400000001</v>
      </c>
    </row>
    <row r="50" spans="1:27" ht="15" customHeight="1" x14ac:dyDescent="0.25">
      <c r="A50" s="25"/>
      <c r="B50" s="46"/>
      <c r="C50" s="46"/>
      <c r="D50" s="46"/>
      <c r="E50" s="46"/>
      <c r="F50" s="71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27"/>
      <c r="Y50" s="6">
        <f>'L(1)'!AD50</f>
        <v>10</v>
      </c>
      <c r="Z50" s="6">
        <f>'L(1)'!AE50</f>
        <v>-7.0059389999999997</v>
      </c>
      <c r="AA50" s="6">
        <f>'L(1)'!AF50</f>
        <v>531.12661800000001</v>
      </c>
    </row>
    <row r="51" spans="1:27" ht="15" customHeight="1" x14ac:dyDescent="0.25">
      <c r="A51" s="26"/>
      <c r="B51" s="1"/>
      <c r="C51" s="1"/>
      <c r="D51" s="1"/>
      <c r="E51" s="1"/>
      <c r="F51" s="71"/>
      <c r="G51" s="1"/>
      <c r="H51" s="46"/>
      <c r="I51" s="46"/>
      <c r="J51" s="46"/>
      <c r="K51" s="46"/>
      <c r="L51" s="46"/>
      <c r="M51" s="46"/>
      <c r="N51" s="46"/>
      <c r="O51" s="46"/>
      <c r="P51" s="1"/>
      <c r="Q51" s="27"/>
      <c r="Y51" s="6">
        <f>'L(1)'!AD51</f>
        <v>10</v>
      </c>
      <c r="Z51" s="6">
        <f>'L(1)'!AE51</f>
        <v>-8.3809380000000004</v>
      </c>
      <c r="AA51" s="6">
        <f>'L(1)'!AF51</f>
        <v>607.62739199999999</v>
      </c>
    </row>
    <row r="52" spans="1:27" ht="15" customHeight="1" x14ac:dyDescent="0.25">
      <c r="A52" s="57"/>
      <c r="B52" s="1"/>
      <c r="C52" s="1"/>
      <c r="D52" s="1"/>
      <c r="E52" s="1"/>
      <c r="F52" s="43"/>
      <c r="G52" s="1"/>
      <c r="H52" s="3"/>
      <c r="I52" s="3"/>
      <c r="J52" s="3"/>
      <c r="K52" s="3"/>
      <c r="L52" s="3"/>
      <c r="M52" s="3"/>
      <c r="N52" s="3"/>
      <c r="O52" s="3"/>
      <c r="P52" s="1"/>
      <c r="Q52" s="60"/>
      <c r="Y52" s="6">
        <f>'L(1)'!AD52</f>
        <v>10</v>
      </c>
      <c r="Z52" s="6">
        <f>'L(1)'!AE52</f>
        <v>-9.7559349999999991</v>
      </c>
      <c r="AA52" s="6">
        <f>'L(1)'!AF52</f>
        <v>722.33164299999999</v>
      </c>
    </row>
    <row r="53" spans="1:27" ht="15" customHeight="1" x14ac:dyDescent="0.25">
      <c r="A53" s="57"/>
      <c r="B53" s="1"/>
      <c r="C53" s="1"/>
      <c r="D53" s="1"/>
      <c r="E53" s="1"/>
      <c r="F53" s="43"/>
      <c r="G53" s="1"/>
      <c r="H53" s="3"/>
      <c r="I53" s="3"/>
      <c r="J53" s="3"/>
      <c r="K53" s="3"/>
      <c r="L53" s="3"/>
      <c r="M53" s="3"/>
      <c r="N53" s="3"/>
      <c r="O53" s="3"/>
      <c r="P53" s="1"/>
      <c r="Q53" s="60"/>
      <c r="Y53" s="6">
        <f>'L(1)'!AD53</f>
        <v>10</v>
      </c>
      <c r="Z53" s="6">
        <f>'L(1)'!AE53</f>
        <v>-11.130932</v>
      </c>
      <c r="AA53" s="6">
        <f>'L(1)'!AF53</f>
        <v>730.619371</v>
      </c>
    </row>
    <row r="54" spans="1:27" ht="15" customHeight="1" x14ac:dyDescent="0.25">
      <c r="A54" s="57"/>
      <c r="B54" s="1"/>
      <c r="C54" s="1"/>
      <c r="D54" s="1"/>
      <c r="E54" s="1"/>
      <c r="F54" s="43"/>
      <c r="G54" s="1"/>
      <c r="H54" s="3"/>
      <c r="I54" s="3"/>
      <c r="J54" s="3"/>
      <c r="K54" s="3"/>
      <c r="L54" s="3"/>
      <c r="M54" s="3"/>
      <c r="N54" s="3"/>
      <c r="O54" s="3"/>
      <c r="P54" s="1"/>
      <c r="Q54" s="60"/>
      <c r="Y54" s="6">
        <f>'L(1)'!AD54</f>
        <v>10</v>
      </c>
      <c r="Z54" s="6">
        <f>'L(1)'!AE54</f>
        <v>-12.505929999999999</v>
      </c>
      <c r="AA54" s="6">
        <f>'L(1)'!AF54</f>
        <v>754.41724099999999</v>
      </c>
    </row>
    <row r="55" spans="1:27" ht="15" customHeight="1" x14ac:dyDescent="0.25">
      <c r="A55" s="57"/>
      <c r="B55" s="1"/>
      <c r="C55" s="1"/>
      <c r="D55" s="1"/>
      <c r="E55" s="1"/>
      <c r="F55" s="43"/>
      <c r="G55" s="1"/>
      <c r="H55" s="3"/>
      <c r="I55" s="3"/>
      <c r="J55" s="3"/>
      <c r="K55" s="3"/>
      <c r="L55" s="3"/>
      <c r="M55" s="3"/>
      <c r="N55" s="3"/>
      <c r="O55" s="3"/>
      <c r="P55" s="1"/>
      <c r="Q55" s="60"/>
      <c r="Y55" s="6">
        <f>'L(1)'!AD55</f>
        <v>10</v>
      </c>
      <c r="Z55" s="6">
        <f>'L(1)'!AE55</f>
        <v>-13.880927</v>
      </c>
      <c r="AA55" s="6">
        <f>'L(1)'!AF55</f>
        <v>828.14872300000002</v>
      </c>
    </row>
    <row r="56" spans="1:27" ht="15" customHeight="1" x14ac:dyDescent="0.25">
      <c r="A56" s="57"/>
      <c r="B56" s="1"/>
      <c r="C56" s="1"/>
      <c r="D56" s="1"/>
      <c r="E56" s="1"/>
      <c r="F56" s="43"/>
      <c r="G56" s="3"/>
      <c r="H56" s="3"/>
      <c r="I56" s="3"/>
      <c r="J56" s="3"/>
      <c r="K56" s="3"/>
      <c r="L56" s="3"/>
      <c r="M56" s="3"/>
      <c r="N56" s="3"/>
      <c r="O56" s="1"/>
      <c r="P56" s="1"/>
      <c r="Q56" s="60"/>
      <c r="Y56" s="6">
        <f>'L(1)'!AD56</f>
        <v>10</v>
      </c>
      <c r="Z56" s="6">
        <f>'L(1)'!AE56</f>
        <v>-15.255924</v>
      </c>
      <c r="AA56" s="6">
        <f>'L(1)'!AF56</f>
        <v>919.73090200000001</v>
      </c>
    </row>
    <row r="57" spans="1:27" ht="15" customHeight="1" x14ac:dyDescent="0.25">
      <c r="A57" s="57"/>
      <c r="B57" s="1"/>
      <c r="C57" s="1"/>
      <c r="D57" s="1"/>
      <c r="E57" s="1"/>
      <c r="F57" s="43"/>
      <c r="G57" s="1"/>
      <c r="H57" s="1"/>
      <c r="I57" s="1"/>
      <c r="J57" s="1"/>
      <c r="K57" s="1"/>
      <c r="L57" s="1"/>
      <c r="M57" s="1"/>
      <c r="N57" s="1"/>
      <c r="O57" s="1"/>
      <c r="P57" s="1"/>
      <c r="Q57" s="60"/>
      <c r="Y57" s="6">
        <f>'L(1)'!AD57</f>
        <v>10</v>
      </c>
      <c r="Z57" s="6">
        <f>'L(1)'!AE57</f>
        <v>-16.630922000000002</v>
      </c>
      <c r="AA57" s="6">
        <f>'L(1)'!AF57</f>
        <v>1108.4561349999999</v>
      </c>
    </row>
    <row r="58" spans="1:27" ht="15" customHeight="1" x14ac:dyDescent="0.25">
      <c r="A58" s="57"/>
      <c r="B58" s="1"/>
      <c r="C58" s="1"/>
      <c r="D58" s="1"/>
      <c r="E58" s="1"/>
      <c r="F58" s="43"/>
      <c r="G58" s="3"/>
      <c r="H58" s="3"/>
      <c r="I58" s="3"/>
      <c r="J58" s="3"/>
      <c r="K58" s="3"/>
      <c r="L58" s="3"/>
      <c r="M58" s="3"/>
      <c r="N58" s="3"/>
      <c r="O58" s="1"/>
      <c r="P58" s="1"/>
      <c r="Q58" s="60"/>
      <c r="Y58" s="6">
        <f>'L(1)'!AD58</f>
        <v>10</v>
      </c>
      <c r="Z58" s="6">
        <f>'L(1)'!AE58</f>
        <v>-18.00592</v>
      </c>
      <c r="AA58" s="6">
        <f>'L(1)'!AF58</f>
        <v>1348.0935099999999</v>
      </c>
    </row>
    <row r="59" spans="1:27" ht="15" customHeight="1" x14ac:dyDescent="0.25">
      <c r="A59" s="57"/>
      <c r="B59" s="1"/>
      <c r="C59" s="1"/>
      <c r="D59" s="1"/>
      <c r="E59" s="1"/>
      <c r="F59" s="43"/>
      <c r="G59" s="3"/>
      <c r="H59" s="3"/>
      <c r="I59" s="3"/>
      <c r="J59" s="3"/>
      <c r="K59" s="3"/>
      <c r="L59" s="3"/>
      <c r="M59" s="3"/>
      <c r="N59" s="3"/>
      <c r="O59" s="1"/>
      <c r="P59" s="1"/>
      <c r="Q59" s="60"/>
      <c r="Y59" s="6">
        <f>'L(1)'!AD59</f>
        <v>15</v>
      </c>
      <c r="Z59" s="6">
        <f>'L(1)'!AE59</f>
        <v>0</v>
      </c>
      <c r="AA59" s="6">
        <f>'L(1)'!AF59</f>
        <v>300.00001200000003</v>
      </c>
    </row>
    <row r="60" spans="1:27" ht="15" customHeight="1" x14ac:dyDescent="0.25">
      <c r="A60" s="57"/>
      <c r="B60" s="1"/>
      <c r="C60" s="1"/>
      <c r="D60" s="1"/>
      <c r="E60" s="1"/>
      <c r="F60" s="43"/>
      <c r="G60" s="3"/>
      <c r="H60" s="3"/>
      <c r="I60" s="3"/>
      <c r="J60" s="3"/>
      <c r="K60" s="3"/>
      <c r="L60" s="3"/>
      <c r="M60" s="3"/>
      <c r="N60" s="3"/>
      <c r="O60" s="1"/>
      <c r="P60" s="1"/>
      <c r="Q60" s="60"/>
      <c r="Y60" s="6">
        <f>'L(1)'!AD60</f>
        <v>15</v>
      </c>
      <c r="Z60" s="6">
        <f>'L(1)'!AE60</f>
        <v>-0.32738</v>
      </c>
      <c r="AA60" s="6">
        <f>'L(1)'!AF60</f>
        <v>305.11629599999998</v>
      </c>
    </row>
    <row r="61" spans="1:27" ht="15" customHeight="1" x14ac:dyDescent="0.25">
      <c r="A61" s="57"/>
      <c r="B61" s="1"/>
      <c r="C61" s="1"/>
      <c r="D61" s="1"/>
      <c r="E61" s="1"/>
      <c r="F61" s="43"/>
      <c r="G61" s="3"/>
      <c r="H61" s="3"/>
      <c r="I61" s="3"/>
      <c r="J61" s="3"/>
      <c r="K61" s="3"/>
      <c r="L61" s="3"/>
      <c r="M61" s="3"/>
      <c r="N61" s="3"/>
      <c r="O61" s="1"/>
      <c r="P61" s="1"/>
      <c r="Q61" s="60"/>
      <c r="Y61" s="6">
        <f>'L(1)'!AD61</f>
        <v>15</v>
      </c>
      <c r="Z61" s="6">
        <f>'L(1)'!AE61</f>
        <v>-0.98214100000000004</v>
      </c>
      <c r="AA61" s="6">
        <f>'L(1)'!AF61</f>
        <v>343.13481999999999</v>
      </c>
    </row>
    <row r="62" spans="1:27" ht="15" customHeight="1" x14ac:dyDescent="0.25">
      <c r="A62" s="57"/>
      <c r="B62" s="1"/>
      <c r="C62" s="1"/>
      <c r="D62" s="1"/>
      <c r="E62" s="1"/>
      <c r="F62" s="43"/>
      <c r="G62" s="3"/>
      <c r="H62" s="3"/>
      <c r="I62" s="3"/>
      <c r="J62" s="3"/>
      <c r="K62" s="3"/>
      <c r="L62" s="3"/>
      <c r="M62" s="3"/>
      <c r="N62" s="3"/>
      <c r="O62" s="1"/>
      <c r="P62" s="1"/>
      <c r="Q62" s="60"/>
      <c r="Y62" s="6">
        <f>'L(1)'!AD62</f>
        <v>15</v>
      </c>
      <c r="Z62" s="6">
        <f>'L(1)'!AE62</f>
        <v>-1.6369020000000001</v>
      </c>
      <c r="AA62" s="6">
        <f>'L(1)'!AF62</f>
        <v>351.07004599999999</v>
      </c>
    </row>
    <row r="63" spans="1:27" ht="15" customHeight="1" x14ac:dyDescent="0.25">
      <c r="A63" s="57"/>
      <c r="B63" s="1"/>
      <c r="C63" s="1"/>
      <c r="D63" s="1"/>
      <c r="E63" s="1"/>
      <c r="F63" s="43"/>
      <c r="G63" s="1"/>
      <c r="H63" s="1"/>
      <c r="I63" s="1"/>
      <c r="J63" s="1"/>
      <c r="K63" s="1"/>
      <c r="L63" s="1"/>
      <c r="M63" s="1"/>
      <c r="N63" s="1"/>
      <c r="O63" s="1"/>
      <c r="P63" s="1"/>
      <c r="Q63" s="60"/>
      <c r="Y63" s="6">
        <f>'L(1)'!AD63</f>
        <v>15</v>
      </c>
      <c r="Z63" s="6">
        <f>'L(1)'!AE63</f>
        <v>-2.2916620000000001</v>
      </c>
      <c r="AA63" s="6">
        <f>'L(1)'!AF63</f>
        <v>363.028705</v>
      </c>
    </row>
    <row r="64" spans="1:27" ht="15" customHeight="1" x14ac:dyDescent="0.25">
      <c r="A64" s="57"/>
      <c r="B64" s="1"/>
      <c r="C64" s="1"/>
      <c r="D64" s="1"/>
      <c r="E64" s="1"/>
      <c r="F64" s="43"/>
      <c r="G64" s="3"/>
      <c r="H64" s="3"/>
      <c r="I64" s="3"/>
      <c r="J64" s="3"/>
      <c r="K64" s="3"/>
      <c r="L64" s="3"/>
      <c r="M64" s="3"/>
      <c r="N64" s="3"/>
      <c r="O64" s="1"/>
      <c r="P64" s="1"/>
      <c r="Q64" s="60"/>
      <c r="Y64" s="6">
        <f>'L(1)'!AD64</f>
        <v>15</v>
      </c>
      <c r="Z64" s="6">
        <f>'L(1)'!AE64</f>
        <v>-2.9464229999999998</v>
      </c>
      <c r="AA64" s="6">
        <f>'L(1)'!AF64</f>
        <v>382.88313199999999</v>
      </c>
    </row>
    <row r="65" spans="1:27" ht="15" customHeight="1" x14ac:dyDescent="0.25">
      <c r="A65" s="57"/>
      <c r="B65" s="1"/>
      <c r="C65" s="1"/>
      <c r="D65" s="1"/>
      <c r="E65" s="1"/>
      <c r="F65" s="43"/>
      <c r="G65" s="3"/>
      <c r="H65" s="3"/>
      <c r="I65" s="3"/>
      <c r="J65" s="3"/>
      <c r="K65" s="3"/>
      <c r="L65" s="3"/>
      <c r="M65" s="3"/>
      <c r="N65" s="3"/>
      <c r="O65" s="1"/>
      <c r="P65" s="1"/>
      <c r="Q65" s="60"/>
      <c r="Y65" s="6">
        <f>'L(1)'!AD65</f>
        <v>15</v>
      </c>
      <c r="Z65" s="6">
        <f>'L(1)'!AE65</f>
        <v>-3.6011839999999999</v>
      </c>
      <c r="AA65" s="6">
        <f>'L(1)'!AF65</f>
        <v>423.48205999999999</v>
      </c>
    </row>
    <row r="66" spans="1:27" ht="15" customHeight="1" x14ac:dyDescent="0.25">
      <c r="A66" s="57"/>
      <c r="B66" s="1"/>
      <c r="C66" s="1"/>
      <c r="D66" s="1"/>
      <c r="E66" s="1"/>
      <c r="F66" s="43"/>
      <c r="G66" s="3"/>
      <c r="H66" s="3"/>
      <c r="I66" s="3"/>
      <c r="J66" s="3"/>
      <c r="K66" s="3"/>
      <c r="L66" s="3"/>
      <c r="M66" s="3"/>
      <c r="N66" s="3"/>
      <c r="O66" s="1"/>
      <c r="P66" s="1"/>
      <c r="Q66" s="60"/>
      <c r="Y66" s="6">
        <f>'L(1)'!AD66</f>
        <v>15</v>
      </c>
      <c r="Z66" s="6">
        <f>'L(1)'!AE66</f>
        <v>-4.2559449999999996</v>
      </c>
      <c r="AA66" s="6">
        <f>'L(1)'!AF66</f>
        <v>468.25289700000002</v>
      </c>
    </row>
    <row r="67" spans="1:27" ht="15" customHeight="1" x14ac:dyDescent="0.25">
      <c r="A67" s="57"/>
      <c r="B67" s="1"/>
      <c r="C67" s="1"/>
      <c r="D67" s="1"/>
      <c r="E67" s="1"/>
      <c r="F67" s="43"/>
      <c r="G67" s="3"/>
      <c r="H67" s="3"/>
      <c r="I67" s="3"/>
      <c r="J67" s="3"/>
      <c r="K67" s="3"/>
      <c r="L67" s="3"/>
      <c r="M67" s="3"/>
      <c r="N67" s="3"/>
      <c r="O67" s="1"/>
      <c r="P67" s="1"/>
      <c r="Q67" s="60"/>
      <c r="Y67" s="6">
        <f>'L(1)'!AD67</f>
        <v>15</v>
      </c>
      <c r="Z67" s="6">
        <f>'L(1)'!AE67</f>
        <v>-5.6309420000000001</v>
      </c>
      <c r="AA67" s="6">
        <f>'L(1)'!AF67</f>
        <v>468.25289700000002</v>
      </c>
    </row>
    <row r="68" spans="1:27" ht="15" customHeight="1" x14ac:dyDescent="0.25">
      <c r="A68" s="57"/>
      <c r="B68" s="1"/>
      <c r="C68" s="1"/>
      <c r="D68" s="1"/>
      <c r="E68" s="1"/>
      <c r="F68" s="43"/>
      <c r="G68" s="3"/>
      <c r="H68" s="3"/>
      <c r="I68" s="3"/>
      <c r="J68" s="3"/>
      <c r="K68" s="3"/>
      <c r="L68" s="3"/>
      <c r="M68" s="3"/>
      <c r="N68" s="3"/>
      <c r="O68" s="1"/>
      <c r="P68" s="1"/>
      <c r="Q68" s="60"/>
      <c r="Y68" s="6">
        <f>'L(1)'!AD68</f>
        <v>15</v>
      </c>
      <c r="Z68" s="6">
        <f>'L(1)'!AE68</f>
        <v>-7.0059389999999997</v>
      </c>
      <c r="AA68" s="6">
        <f>'L(1)'!AF68</f>
        <v>522.52614500000004</v>
      </c>
    </row>
    <row r="69" spans="1:27" ht="15" customHeight="1" x14ac:dyDescent="0.25">
      <c r="A69" s="57"/>
      <c r="B69" s="1"/>
      <c r="C69" s="1"/>
      <c r="D69" s="1"/>
      <c r="E69" s="1"/>
      <c r="F69" s="43"/>
      <c r="G69" s="3"/>
      <c r="H69" s="3"/>
      <c r="I69" s="3"/>
      <c r="J69" s="3"/>
      <c r="K69" s="3"/>
      <c r="L69" s="3"/>
      <c r="M69" s="3"/>
      <c r="N69" s="3"/>
      <c r="O69" s="1"/>
      <c r="P69" s="1"/>
      <c r="Q69" s="60"/>
      <c r="Y69" s="6">
        <f>'L(1)'!AD69</f>
        <v>15</v>
      </c>
      <c r="Z69" s="6">
        <f>'L(1)'!AE69</f>
        <v>-8.3809380000000004</v>
      </c>
      <c r="AA69" s="6">
        <f>'L(1)'!AF69</f>
        <v>619.17293099999995</v>
      </c>
    </row>
    <row r="70" spans="1:27" ht="15" customHeight="1" x14ac:dyDescent="0.25">
      <c r="A70" s="57"/>
      <c r="B70" s="1"/>
      <c r="C70" s="1"/>
      <c r="D70" s="1"/>
      <c r="E70" s="1"/>
      <c r="F70" s="43"/>
      <c r="G70" s="3"/>
      <c r="H70" s="3"/>
      <c r="I70" s="3"/>
      <c r="J70" s="3"/>
      <c r="K70" s="3"/>
      <c r="L70" s="3"/>
      <c r="M70" s="3"/>
      <c r="N70" s="3"/>
      <c r="O70" s="1"/>
      <c r="P70" s="1"/>
      <c r="Q70" s="60"/>
      <c r="Y70" s="6">
        <f>'L(1)'!AD70</f>
        <v>15</v>
      </c>
      <c r="Z70" s="6">
        <f>'L(1)'!AE70</f>
        <v>-9.7559349999999991</v>
      </c>
      <c r="AA70" s="6">
        <f>'L(1)'!AF70</f>
        <v>725.09294699999998</v>
      </c>
    </row>
    <row r="71" spans="1:27" ht="15" customHeight="1" x14ac:dyDescent="0.25">
      <c r="A71" s="57"/>
      <c r="B71" s="1"/>
      <c r="C71" s="1"/>
      <c r="D71" s="1"/>
      <c r="E71" s="1"/>
      <c r="F71" s="43"/>
      <c r="G71" s="3"/>
      <c r="H71" s="3"/>
      <c r="I71" s="3"/>
      <c r="J71" s="3"/>
      <c r="K71" s="3"/>
      <c r="L71" s="3"/>
      <c r="M71" s="3"/>
      <c r="N71" s="3"/>
      <c r="O71" s="1"/>
      <c r="P71" s="1"/>
      <c r="Q71" s="60"/>
      <c r="Y71" s="6">
        <f>'L(1)'!AD71</f>
        <v>15</v>
      </c>
      <c r="Z71" s="6">
        <f>'L(1)'!AE71</f>
        <v>-11.130932</v>
      </c>
      <c r="AA71" s="6">
        <f>'L(1)'!AF71</f>
        <v>725.09294699999998</v>
      </c>
    </row>
    <row r="72" spans="1:27" ht="15" customHeight="1" x14ac:dyDescent="0.25">
      <c r="A72" s="57"/>
      <c r="B72" s="1"/>
      <c r="C72" s="1"/>
      <c r="D72" s="1"/>
      <c r="E72" s="1"/>
      <c r="F72" s="43"/>
      <c r="G72" s="1"/>
      <c r="H72" s="1"/>
      <c r="I72" s="1"/>
      <c r="J72" s="1"/>
      <c r="K72" s="1"/>
      <c r="L72" s="1"/>
      <c r="M72" s="1"/>
      <c r="N72" s="1"/>
      <c r="O72" s="1"/>
      <c r="P72" s="1"/>
      <c r="Q72" s="60"/>
      <c r="Y72" s="6">
        <f>'L(1)'!AD72</f>
        <v>15</v>
      </c>
      <c r="Z72" s="6">
        <f>'L(1)'!AE72</f>
        <v>-12.505929999999999</v>
      </c>
      <c r="AA72" s="6">
        <f>'L(1)'!AF72</f>
        <v>741.20527500000003</v>
      </c>
    </row>
    <row r="73" spans="1:27" ht="15" customHeight="1" x14ac:dyDescent="0.25">
      <c r="A73" s="57"/>
      <c r="B73" s="1"/>
      <c r="C73" s="1"/>
      <c r="D73" s="1"/>
      <c r="E73" s="1"/>
      <c r="F73" s="43"/>
      <c r="G73" s="3"/>
      <c r="H73" s="3"/>
      <c r="I73" s="3"/>
      <c r="J73" s="3"/>
      <c r="K73" s="3"/>
      <c r="L73" s="3"/>
      <c r="M73" s="3"/>
      <c r="N73" s="3"/>
      <c r="O73" s="1"/>
      <c r="P73" s="1"/>
      <c r="Q73" s="60"/>
      <c r="Y73" s="6">
        <f>'L(1)'!AD73</f>
        <v>15</v>
      </c>
      <c r="Z73" s="6">
        <f>'L(1)'!AE73</f>
        <v>-13.880927</v>
      </c>
      <c r="AA73" s="6">
        <f>'L(1)'!AF73</f>
        <v>808.859646</v>
      </c>
    </row>
    <row r="74" spans="1:27" ht="15" customHeight="1" x14ac:dyDescent="0.25">
      <c r="A74" s="57"/>
      <c r="B74" s="1"/>
      <c r="C74" s="1"/>
      <c r="D74" s="1"/>
      <c r="E74" s="1"/>
      <c r="F74" s="43"/>
      <c r="G74" s="3"/>
      <c r="H74" s="3"/>
      <c r="I74" s="3"/>
      <c r="J74" s="3"/>
      <c r="K74" s="3"/>
      <c r="L74" s="3"/>
      <c r="M74" s="3"/>
      <c r="N74" s="3"/>
      <c r="O74" s="1"/>
      <c r="P74" s="1"/>
      <c r="Q74" s="60"/>
      <c r="Y74" s="6">
        <f>'L(1)'!AD74</f>
        <v>15</v>
      </c>
      <c r="Z74" s="6">
        <f>'L(1)'!AE74</f>
        <v>-15.255924</v>
      </c>
      <c r="AA74" s="6">
        <f>'L(1)'!AF74</f>
        <v>907.40263500000003</v>
      </c>
    </row>
    <row r="75" spans="1:27" ht="15" customHeight="1" x14ac:dyDescent="0.25">
      <c r="A75" s="57"/>
      <c r="B75" s="1"/>
      <c r="C75" s="1"/>
      <c r="D75" s="1"/>
      <c r="E75" s="1"/>
      <c r="F75" s="43"/>
      <c r="G75" s="3"/>
      <c r="H75" s="3"/>
      <c r="I75" s="3"/>
      <c r="J75" s="3"/>
      <c r="K75" s="3"/>
      <c r="L75" s="3"/>
      <c r="M75" s="3"/>
      <c r="N75" s="3"/>
      <c r="O75" s="1"/>
      <c r="P75" s="1"/>
      <c r="Q75" s="60"/>
      <c r="Y75" s="6">
        <f>'L(1)'!AD75</f>
        <v>15</v>
      </c>
      <c r="Z75" s="6">
        <f>'L(1)'!AE75</f>
        <v>-16.630922000000002</v>
      </c>
      <c r="AA75" s="6">
        <f>'L(1)'!AF75</f>
        <v>1102.118373</v>
      </c>
    </row>
    <row r="76" spans="1:27" s="62" customFormat="1" ht="15" customHeight="1" x14ac:dyDescent="0.25">
      <c r="A76" s="64"/>
      <c r="B76" s="51"/>
      <c r="C76" s="51"/>
      <c r="D76" s="51"/>
      <c r="E76" s="51"/>
      <c r="F76" s="65"/>
      <c r="G76" s="49"/>
      <c r="H76" s="49"/>
      <c r="I76" s="49"/>
      <c r="J76" s="49"/>
      <c r="K76" s="49"/>
      <c r="L76" s="49"/>
      <c r="M76" s="49"/>
      <c r="N76" s="49"/>
      <c r="O76" s="51"/>
      <c r="P76" s="51"/>
      <c r="Q76" s="63"/>
      <c r="S76" s="51"/>
      <c r="T76" s="51"/>
      <c r="U76" s="51"/>
      <c r="V76" s="51"/>
      <c r="W76" s="51"/>
      <c r="X76" s="51"/>
      <c r="Y76" s="6">
        <f>'L(1)'!AD76</f>
        <v>15</v>
      </c>
      <c r="Z76" s="6">
        <f>'L(1)'!AE76</f>
        <v>-18.00592</v>
      </c>
      <c r="AA76" s="6">
        <f>'L(1)'!AF76</f>
        <v>1344.4664479999999</v>
      </c>
    </row>
    <row r="77" spans="1:27" ht="15" customHeight="1" x14ac:dyDescent="0.25">
      <c r="A77" s="57"/>
      <c r="B77" s="1"/>
      <c r="C77" s="1"/>
      <c r="D77" s="1"/>
      <c r="E77" s="1"/>
      <c r="F77" s="43"/>
      <c r="G77" s="3"/>
      <c r="H77" s="3"/>
      <c r="I77" s="3"/>
      <c r="J77" s="3"/>
      <c r="K77" s="3"/>
      <c r="L77" s="3"/>
      <c r="M77" s="3"/>
      <c r="N77" s="3"/>
      <c r="O77" s="1"/>
      <c r="P77" s="1"/>
      <c r="Q77" s="60"/>
      <c r="Y77" s="6">
        <f>'L(1)'!AD77</f>
        <v>20</v>
      </c>
      <c r="Z77" s="6">
        <f>'L(1)'!AE77</f>
        <v>0</v>
      </c>
      <c r="AA77" s="6">
        <f>'L(1)'!AF77</f>
        <v>300.00001200000003</v>
      </c>
    </row>
    <row r="78" spans="1:27" ht="15" customHeight="1" x14ac:dyDescent="0.25">
      <c r="A78" s="57"/>
      <c r="B78" s="1"/>
      <c r="C78" s="1"/>
      <c r="D78" s="1"/>
      <c r="E78" s="1"/>
      <c r="F78" s="43"/>
      <c r="G78" s="3"/>
      <c r="H78" s="3"/>
      <c r="I78" s="3"/>
      <c r="J78" s="3"/>
      <c r="K78" s="3"/>
      <c r="L78" s="3"/>
      <c r="M78" s="3"/>
      <c r="N78" s="3"/>
      <c r="O78" s="1"/>
      <c r="P78" s="1"/>
      <c r="Q78" s="60"/>
      <c r="Y78" s="6">
        <f>'L(1)'!AD78</f>
        <v>20</v>
      </c>
      <c r="Z78" s="6">
        <f>'L(1)'!AE78</f>
        <v>-0.32738</v>
      </c>
      <c r="AA78" s="6">
        <f>'L(1)'!AF78</f>
        <v>307.677209</v>
      </c>
    </row>
    <row r="79" spans="1:27" ht="15" customHeight="1" x14ac:dyDescent="0.25">
      <c r="A79" s="57"/>
      <c r="B79" s="1"/>
      <c r="C79" s="1"/>
      <c r="D79" s="1"/>
      <c r="E79" s="1"/>
      <c r="F79" s="43"/>
      <c r="G79" s="3"/>
      <c r="H79" s="3"/>
      <c r="I79" s="3"/>
      <c r="J79" s="3"/>
      <c r="K79" s="3"/>
      <c r="L79" s="3"/>
      <c r="M79" s="3"/>
      <c r="N79" s="3"/>
      <c r="O79" s="1"/>
      <c r="P79" s="1"/>
      <c r="Q79" s="60"/>
      <c r="Y79" s="6">
        <f>'L(1)'!AD79</f>
        <v>20</v>
      </c>
      <c r="Z79" s="6">
        <f>'L(1)'!AE79</f>
        <v>-0.98214100000000004</v>
      </c>
      <c r="AA79" s="6">
        <f>'L(1)'!AF79</f>
        <v>327.29810500000002</v>
      </c>
    </row>
    <row r="80" spans="1:27" ht="15" customHeight="1" x14ac:dyDescent="0.25">
      <c r="A80" s="57"/>
      <c r="B80" s="1"/>
      <c r="C80" s="1"/>
      <c r="D80" s="1"/>
      <c r="E80" s="1"/>
      <c r="F80" s="43"/>
      <c r="G80" s="3"/>
      <c r="H80" s="3"/>
      <c r="I80" s="3"/>
      <c r="J80" s="3"/>
      <c r="K80" s="3"/>
      <c r="L80" s="3"/>
      <c r="M80" s="3"/>
      <c r="N80" s="3"/>
      <c r="O80" s="1"/>
      <c r="P80" s="1"/>
      <c r="Q80" s="60"/>
      <c r="Y80" s="6">
        <f>'L(1)'!AD80</f>
        <v>20</v>
      </c>
      <c r="Z80" s="6">
        <f>'L(1)'!AE80</f>
        <v>-1.6369020000000001</v>
      </c>
      <c r="AA80" s="6">
        <f>'L(1)'!AF80</f>
        <v>349.700153</v>
      </c>
    </row>
    <row r="81" spans="1:27" ht="15" customHeight="1" x14ac:dyDescent="0.25">
      <c r="A81" s="57"/>
      <c r="B81" s="1"/>
      <c r="C81" s="1"/>
      <c r="D81" s="1"/>
      <c r="E81" s="1"/>
      <c r="F81" s="43"/>
      <c r="G81" s="3"/>
      <c r="H81" s="3"/>
      <c r="I81" s="3"/>
      <c r="J81" s="3"/>
      <c r="K81" s="3"/>
      <c r="L81" s="3"/>
      <c r="M81" s="3"/>
      <c r="N81" s="3"/>
      <c r="O81" s="1"/>
      <c r="P81" s="1"/>
      <c r="Q81" s="60"/>
      <c r="Y81" s="6">
        <f>'L(1)'!AD81</f>
        <v>20</v>
      </c>
      <c r="Z81" s="6">
        <f>'L(1)'!AE81</f>
        <v>-2.2916620000000001</v>
      </c>
      <c r="AA81" s="6">
        <f>'L(1)'!AF81</f>
        <v>371.49459100000001</v>
      </c>
    </row>
    <row r="82" spans="1:27" ht="15" customHeight="1" x14ac:dyDescent="0.25">
      <c r="A82" s="5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60"/>
      <c r="Y82" s="6">
        <f>'L(1)'!AD82</f>
        <v>20</v>
      </c>
      <c r="Z82" s="6">
        <f>'L(1)'!AE82</f>
        <v>-2.9464229999999998</v>
      </c>
      <c r="AA82" s="6">
        <f>'L(1)'!AF82</f>
        <v>394.80102099999999</v>
      </c>
    </row>
    <row r="83" spans="1:27" ht="15" customHeight="1" x14ac:dyDescent="0.25">
      <c r="A83" s="59"/>
      <c r="Q83" s="60"/>
      <c r="Y83" s="6">
        <f>'L(1)'!AD83</f>
        <v>20</v>
      </c>
      <c r="Z83" s="6">
        <f>'L(1)'!AE83</f>
        <v>-3.6011839999999999</v>
      </c>
      <c r="AA83" s="6">
        <f>'L(1)'!AF83</f>
        <v>427.32545699999997</v>
      </c>
    </row>
    <row r="84" spans="1:27" ht="15" customHeight="1" x14ac:dyDescent="0.25">
      <c r="A84" s="59"/>
      <c r="Q84" s="60"/>
      <c r="Y84" s="6">
        <f>'L(1)'!AD84</f>
        <v>20</v>
      </c>
      <c r="Z84" s="6">
        <f>'L(1)'!AE84</f>
        <v>-4.2559449999999996</v>
      </c>
      <c r="AA84" s="6">
        <f>'L(1)'!AF84</f>
        <v>483.72995900000001</v>
      </c>
    </row>
    <row r="85" spans="1:27" ht="15" customHeight="1" x14ac:dyDescent="0.25">
      <c r="A85" s="59"/>
      <c r="Q85" s="60"/>
      <c r="Y85" s="6">
        <f>'L(1)'!AD85</f>
        <v>20</v>
      </c>
      <c r="Z85" s="6">
        <f>'L(1)'!AE85</f>
        <v>-5.6309420000000001</v>
      </c>
      <c r="AA85" s="6">
        <f>'L(1)'!AF85</f>
        <v>483.72995900000001</v>
      </c>
    </row>
    <row r="86" spans="1:27" s="62" customFormat="1" ht="15" customHeight="1" x14ac:dyDescent="0.25">
      <c r="A86" s="61"/>
      <c r="Q86" s="63"/>
      <c r="S86" s="51"/>
      <c r="T86" s="51"/>
      <c r="U86" s="51"/>
      <c r="V86" s="51"/>
      <c r="W86" s="51"/>
      <c r="X86" s="51"/>
      <c r="Y86" s="6">
        <f>'L(1)'!AD86</f>
        <v>20</v>
      </c>
      <c r="Z86" s="6">
        <f>'L(1)'!AE86</f>
        <v>-7.0059389999999997</v>
      </c>
      <c r="AA86" s="6">
        <f>'L(1)'!AF86</f>
        <v>522.52614500000004</v>
      </c>
    </row>
    <row r="87" spans="1:27" s="67" customFormat="1" ht="15" customHeight="1" x14ac:dyDescent="0.25">
      <c r="S87" s="56"/>
      <c r="T87" s="56"/>
      <c r="U87" s="56"/>
      <c r="V87" s="56"/>
      <c r="W87" s="56"/>
      <c r="X87" s="56"/>
      <c r="Y87" s="6">
        <f>'L(1)'!AD87</f>
        <v>20</v>
      </c>
      <c r="Z87" s="6">
        <f>'L(1)'!AE87</f>
        <v>-8.3809380000000004</v>
      </c>
      <c r="AA87" s="6">
        <f>'L(1)'!AF87</f>
        <v>628.06707600000004</v>
      </c>
    </row>
    <row r="88" spans="1:27" ht="15" customHeight="1" x14ac:dyDescent="0.25">
      <c r="Y88" s="6">
        <f>'L(1)'!AD88</f>
        <v>20</v>
      </c>
      <c r="Z88" s="6">
        <f>'L(1)'!AE88</f>
        <v>-9.7559349999999991</v>
      </c>
      <c r="AA88" s="6">
        <f>'L(1)'!AF88</f>
        <v>736.97733900000003</v>
      </c>
    </row>
    <row r="89" spans="1:27" ht="15" customHeight="1" x14ac:dyDescent="0.25">
      <c r="Y89" s="6">
        <f>'L(1)'!AD89</f>
        <v>20</v>
      </c>
      <c r="Z89" s="6">
        <f>'L(1)'!AE89</f>
        <v>-11.130932</v>
      </c>
      <c r="AA89" s="6">
        <f>'L(1)'!AF89</f>
        <v>736.97733900000003</v>
      </c>
    </row>
    <row r="90" spans="1:27" ht="15" customHeight="1" x14ac:dyDescent="0.25">
      <c r="Y90" s="6">
        <f>'L(1)'!AD90</f>
        <v>20</v>
      </c>
      <c r="Z90" s="6">
        <f>'L(1)'!AE90</f>
        <v>-12.505929999999999</v>
      </c>
      <c r="AA90" s="6">
        <f>'L(1)'!AF90</f>
        <v>736.97733900000003</v>
      </c>
    </row>
    <row r="91" spans="1:27" ht="15" customHeight="1" x14ac:dyDescent="0.25">
      <c r="Y91" s="6">
        <f>'L(1)'!AD91</f>
        <v>20</v>
      </c>
      <c r="Z91" s="6">
        <f>'L(1)'!AE91</f>
        <v>-13.880927</v>
      </c>
      <c r="AA91" s="6">
        <f>'L(1)'!AF91</f>
        <v>794.68894</v>
      </c>
    </row>
    <row r="92" spans="1:27" ht="15" customHeight="1" x14ac:dyDescent="0.25">
      <c r="Y92" s="6">
        <f>'L(1)'!AD92</f>
        <v>20</v>
      </c>
      <c r="Z92" s="6">
        <f>'L(1)'!AE92</f>
        <v>-15.255924</v>
      </c>
      <c r="AA92" s="6">
        <f>'L(1)'!AF92</f>
        <v>882.74604099999999</v>
      </c>
    </row>
    <row r="93" spans="1:27" ht="15" customHeight="1" x14ac:dyDescent="0.25">
      <c r="Y93" s="6">
        <f>'L(1)'!AD93</f>
        <v>20</v>
      </c>
      <c r="Z93" s="6">
        <f>'L(1)'!AE93</f>
        <v>-16.630922000000002</v>
      </c>
      <c r="AA93" s="6">
        <f>'L(1)'!AF93</f>
        <v>1075.8635999999999</v>
      </c>
    </row>
    <row r="94" spans="1:27" ht="15" customHeight="1" x14ac:dyDescent="0.25">
      <c r="L94"/>
      <c r="Y94" s="6">
        <f>'L(1)'!AD94</f>
        <v>20</v>
      </c>
      <c r="Z94" s="6">
        <f>'L(1)'!AE94</f>
        <v>-18.00592</v>
      </c>
      <c r="AA94" s="6">
        <f>'L(1)'!AF94</f>
        <v>1303.6987779999999</v>
      </c>
    </row>
    <row r="95" spans="1:27" ht="15" customHeight="1" x14ac:dyDescent="0.25">
      <c r="Y95" s="6">
        <f>'L(1)'!AD95</f>
        <v>25</v>
      </c>
      <c r="Z95" s="6">
        <f>'L(1)'!AE95</f>
        <v>0</v>
      </c>
      <c r="AA95" s="6">
        <f>'L(1)'!AF95</f>
        <v>300.00001200000003</v>
      </c>
    </row>
    <row r="96" spans="1:27" ht="15" customHeight="1" x14ac:dyDescent="0.25">
      <c r="Y96" s="6">
        <f>'L(1)'!AD96</f>
        <v>25</v>
      </c>
      <c r="Z96" s="6">
        <f>'L(1)'!AE96</f>
        <v>-0.32738</v>
      </c>
      <c r="AA96" s="6">
        <f>'L(1)'!AF96</f>
        <v>321.954429</v>
      </c>
    </row>
    <row r="97" spans="25:27" ht="15" customHeight="1" x14ac:dyDescent="0.25">
      <c r="Y97" s="6">
        <f>'L(1)'!AD97</f>
        <v>25</v>
      </c>
      <c r="Z97" s="6">
        <f>'L(1)'!AE97</f>
        <v>-0.98214100000000004</v>
      </c>
      <c r="AA97" s="6">
        <f>'L(1)'!AF97</f>
        <v>324.88185199999998</v>
      </c>
    </row>
    <row r="98" spans="25:27" ht="15" customHeight="1" x14ac:dyDescent="0.25">
      <c r="Y98" s="6">
        <f>'L(1)'!AD98</f>
        <v>25</v>
      </c>
      <c r="Z98" s="6">
        <f>'L(1)'!AE98</f>
        <v>-1.6369020000000001</v>
      </c>
      <c r="AA98" s="6">
        <f>'L(1)'!AF98</f>
        <v>347.88027399999999</v>
      </c>
    </row>
    <row r="99" spans="25:27" ht="15" customHeight="1" x14ac:dyDescent="0.25">
      <c r="Y99" s="6">
        <f>'L(1)'!AD99</f>
        <v>25</v>
      </c>
      <c r="Z99" s="6">
        <f>'L(1)'!AE99</f>
        <v>-2.2916620000000001</v>
      </c>
      <c r="AA99" s="6">
        <f>'L(1)'!AF99</f>
        <v>387.77580899999998</v>
      </c>
    </row>
    <row r="100" spans="25:27" ht="15" customHeight="1" x14ac:dyDescent="0.25">
      <c r="Y100" s="6">
        <f>'L(1)'!AD100</f>
        <v>25</v>
      </c>
      <c r="Z100" s="6">
        <f>'L(1)'!AE100</f>
        <v>-2.9464229999999998</v>
      </c>
      <c r="AA100" s="6">
        <f>'L(1)'!AF100</f>
        <v>417.92884500000002</v>
      </c>
    </row>
    <row r="101" spans="25:27" ht="15" customHeight="1" x14ac:dyDescent="0.25">
      <c r="Y101" s="6">
        <f>'L(1)'!AD101</f>
        <v>25</v>
      </c>
      <c r="Z101" s="6">
        <f>'L(1)'!AE101</f>
        <v>-3.6011839999999999</v>
      </c>
      <c r="AA101" s="6">
        <f>'L(1)'!AF101</f>
        <v>435.74410699999999</v>
      </c>
    </row>
    <row r="102" spans="25:27" ht="15" customHeight="1" x14ac:dyDescent="0.25">
      <c r="Y102" s="6">
        <f>'L(1)'!AD102</f>
        <v>25</v>
      </c>
      <c r="Z102" s="6">
        <f>'L(1)'!AE102</f>
        <v>-4.2559449999999996</v>
      </c>
      <c r="AA102" s="6">
        <f>'L(1)'!AF102</f>
        <v>482.55845900000003</v>
      </c>
    </row>
    <row r="103" spans="25:27" ht="15" customHeight="1" x14ac:dyDescent="0.25">
      <c r="Y103" s="6">
        <f>'L(1)'!AD103</f>
        <v>25</v>
      </c>
      <c r="Z103" s="6">
        <f>'L(1)'!AE103</f>
        <v>-5.6309420000000001</v>
      </c>
      <c r="AA103" s="6">
        <f>'L(1)'!AF103</f>
        <v>482.55845900000003</v>
      </c>
    </row>
    <row r="104" spans="25:27" ht="15" customHeight="1" x14ac:dyDescent="0.25">
      <c r="Y104" s="6">
        <f>'L(1)'!AD104</f>
        <v>25</v>
      </c>
      <c r="Z104" s="6">
        <f>'L(1)'!AE104</f>
        <v>-7.0059389999999997</v>
      </c>
      <c r="AA104" s="6">
        <f>'L(1)'!AF104</f>
        <v>535.58367499999997</v>
      </c>
    </row>
    <row r="105" spans="25:27" ht="15" customHeight="1" x14ac:dyDescent="0.25">
      <c r="Y105" s="6">
        <f>'L(1)'!AD105</f>
        <v>25</v>
      </c>
      <c r="Z105" s="6">
        <f>'L(1)'!AE105</f>
        <v>-8.3809380000000004</v>
      </c>
      <c r="AA105" s="6">
        <f>'L(1)'!AF105</f>
        <v>634.64778699999999</v>
      </c>
    </row>
    <row r="106" spans="25:27" ht="15" customHeight="1" x14ac:dyDescent="0.25">
      <c r="Y106" s="6">
        <f>'L(1)'!AD106</f>
        <v>25</v>
      </c>
      <c r="Z106" s="6">
        <f>'L(1)'!AE106</f>
        <v>-9.7559349999999991</v>
      </c>
      <c r="AA106" s="6">
        <f>'L(1)'!AF106</f>
        <v>744.16112899999996</v>
      </c>
    </row>
    <row r="107" spans="25:27" ht="15" customHeight="1" x14ac:dyDescent="0.25">
      <c r="Y107" s="6">
        <f>'L(1)'!AD107</f>
        <v>25</v>
      </c>
      <c r="Z107" s="6">
        <f>'L(1)'!AE107</f>
        <v>-11.130932</v>
      </c>
      <c r="AA107" s="6">
        <f>'L(1)'!AF107</f>
        <v>744.16112899999996</v>
      </c>
    </row>
    <row r="108" spans="25:27" ht="15" customHeight="1" x14ac:dyDescent="0.25">
      <c r="Y108" s="6">
        <f>'L(1)'!AD108</f>
        <v>25</v>
      </c>
      <c r="Z108" s="6">
        <f>'L(1)'!AE108</f>
        <v>-12.505929999999999</v>
      </c>
      <c r="AA108" s="6">
        <f>'L(1)'!AF108</f>
        <v>744.16112899999996</v>
      </c>
    </row>
    <row r="109" spans="25:27" ht="15" customHeight="1" x14ac:dyDescent="0.25">
      <c r="Y109" s="6">
        <f>'L(1)'!AD109</f>
        <v>25</v>
      </c>
      <c r="Z109" s="6">
        <f>'L(1)'!AE109</f>
        <v>-13.880927</v>
      </c>
      <c r="AA109" s="6">
        <f>'L(1)'!AF109</f>
        <v>798.27594799999997</v>
      </c>
    </row>
    <row r="110" spans="25:27" ht="15" customHeight="1" x14ac:dyDescent="0.25">
      <c r="Y110" s="6">
        <f>'L(1)'!AD110</f>
        <v>25</v>
      </c>
      <c r="Z110" s="6">
        <f>'L(1)'!AE110</f>
        <v>-15.255924</v>
      </c>
      <c r="AA110" s="6">
        <f>'L(1)'!AF110</f>
        <v>875.994146</v>
      </c>
    </row>
    <row r="111" spans="25:27" ht="15" customHeight="1" x14ac:dyDescent="0.25">
      <c r="Y111" s="6">
        <f>'L(1)'!AD111</f>
        <v>25</v>
      </c>
      <c r="Z111" s="6">
        <f>'L(1)'!AE111</f>
        <v>-16.630922000000002</v>
      </c>
      <c r="AA111" s="6">
        <f>'L(1)'!AF111</f>
        <v>1053.582191</v>
      </c>
    </row>
    <row r="112" spans="25:27" ht="15" customHeight="1" x14ac:dyDescent="0.25">
      <c r="Y112" s="6">
        <f>'L(1)'!AD112</f>
        <v>25</v>
      </c>
      <c r="Z112" s="6">
        <f>'L(1)'!AE112</f>
        <v>-18.00592</v>
      </c>
      <c r="AA112" s="6">
        <f>'L(1)'!AF112</f>
        <v>1238.1672860000001</v>
      </c>
    </row>
    <row r="113" spans="25:27" ht="15" customHeight="1" x14ac:dyDescent="0.25">
      <c r="Y113" s="6">
        <f>'L(1)'!AD113</f>
        <v>30</v>
      </c>
      <c r="Z113" s="6">
        <f>'L(1)'!AE113</f>
        <v>0</v>
      </c>
      <c r="AA113" s="6">
        <f>'L(1)'!AF113</f>
        <v>317.48062399999998</v>
      </c>
    </row>
    <row r="114" spans="25:27" ht="15" customHeight="1" x14ac:dyDescent="0.25">
      <c r="Y114" s="6">
        <f>'L(1)'!AD114</f>
        <v>30</v>
      </c>
      <c r="Z114" s="6">
        <f>'L(1)'!AE114</f>
        <v>-0.32738</v>
      </c>
      <c r="AA114" s="6">
        <f>'L(1)'!AF114</f>
        <v>365.73138799999998</v>
      </c>
    </row>
    <row r="115" spans="25:27" ht="15" customHeight="1" x14ac:dyDescent="0.25">
      <c r="Y115" s="6">
        <f>'L(1)'!AD115</f>
        <v>30</v>
      </c>
      <c r="Z115" s="6">
        <f>'L(1)'!AE115</f>
        <v>-0.98214100000000004</v>
      </c>
      <c r="AA115" s="6">
        <f>'L(1)'!AF115</f>
        <v>366.48139400000002</v>
      </c>
    </row>
    <row r="116" spans="25:27" ht="15" customHeight="1" x14ac:dyDescent="0.25">
      <c r="Y116" s="6">
        <f>'L(1)'!AD116</f>
        <v>30</v>
      </c>
      <c r="Z116" s="6">
        <f>'L(1)'!AE116</f>
        <v>-1.6369020000000001</v>
      </c>
      <c r="AA116" s="6">
        <f>'L(1)'!AF116</f>
        <v>375.01296400000001</v>
      </c>
    </row>
    <row r="117" spans="25:27" ht="15" customHeight="1" x14ac:dyDescent="0.25">
      <c r="Y117" s="6">
        <f>'L(1)'!AD117</f>
        <v>30</v>
      </c>
      <c r="Z117" s="6">
        <f>'L(1)'!AE117</f>
        <v>-2.2916620000000001</v>
      </c>
      <c r="AA117" s="6">
        <f>'L(1)'!AF117</f>
        <v>395.46072500000002</v>
      </c>
    </row>
    <row r="118" spans="25:27" ht="15" customHeight="1" x14ac:dyDescent="0.25">
      <c r="Y118" s="6">
        <f>'L(1)'!AD118</f>
        <v>30</v>
      </c>
      <c r="Z118" s="6">
        <f>'L(1)'!AE118</f>
        <v>-2.9464229999999998</v>
      </c>
      <c r="AA118" s="6">
        <f>'L(1)'!AF118</f>
        <v>429.94761499999998</v>
      </c>
    </row>
    <row r="119" spans="25:27" ht="15" customHeight="1" x14ac:dyDescent="0.25">
      <c r="Y119" s="6">
        <f>'L(1)'!AD119</f>
        <v>30</v>
      </c>
      <c r="Z119" s="6">
        <f>'L(1)'!AE119</f>
        <v>-3.6011839999999999</v>
      </c>
      <c r="AA119" s="6">
        <f>'L(1)'!AF119</f>
        <v>444.04625900000002</v>
      </c>
    </row>
    <row r="120" spans="25:27" ht="15" customHeight="1" x14ac:dyDescent="0.25">
      <c r="Y120" s="6">
        <f>'L(1)'!AD120</f>
        <v>30</v>
      </c>
      <c r="Z120" s="6">
        <f>'L(1)'!AE120</f>
        <v>-4.2559449999999996</v>
      </c>
      <c r="AA120" s="6">
        <f>'L(1)'!AF120</f>
        <v>477.76871899999998</v>
      </c>
    </row>
    <row r="121" spans="25:27" ht="15" customHeight="1" x14ac:dyDescent="0.25">
      <c r="Y121" s="6">
        <f>'L(1)'!AD121</f>
        <v>30</v>
      </c>
      <c r="Z121" s="6">
        <f>'L(1)'!AE121</f>
        <v>-5.6309420000000001</v>
      </c>
      <c r="AA121" s="6">
        <f>'L(1)'!AF121</f>
        <v>477.76871899999998</v>
      </c>
    </row>
    <row r="122" spans="25:27" ht="15" customHeight="1" x14ac:dyDescent="0.25">
      <c r="Y122" s="6">
        <f>'L(1)'!AD122</f>
        <v>30</v>
      </c>
      <c r="Z122" s="6">
        <f>'L(1)'!AE122</f>
        <v>-7.0059389999999997</v>
      </c>
      <c r="AA122" s="6">
        <f>'L(1)'!AF122</f>
        <v>551.73462600000005</v>
      </c>
    </row>
    <row r="123" spans="25:27" ht="15" customHeight="1" x14ac:dyDescent="0.25">
      <c r="Y123" s="6">
        <f>'L(1)'!AD123</f>
        <v>30</v>
      </c>
      <c r="Z123" s="6">
        <f>'L(1)'!AE123</f>
        <v>-8.3809380000000004</v>
      </c>
      <c r="AA123" s="6">
        <f>'L(1)'!AF123</f>
        <v>634.51158999999996</v>
      </c>
    </row>
    <row r="124" spans="25:27" ht="15" customHeight="1" x14ac:dyDescent="0.25">
      <c r="Y124" s="6">
        <f>'L(1)'!AD124</f>
        <v>30</v>
      </c>
      <c r="Z124" s="6">
        <f>'L(1)'!AE124</f>
        <v>-9.7559349999999991</v>
      </c>
      <c r="AA124" s="6">
        <f>'L(1)'!AF124</f>
        <v>719.209969</v>
      </c>
    </row>
    <row r="125" spans="25:27" ht="15" customHeight="1" x14ac:dyDescent="0.25">
      <c r="Y125" s="6">
        <f>'L(1)'!AD125</f>
        <v>30</v>
      </c>
      <c r="Z125" s="6">
        <f>'L(1)'!AE125</f>
        <v>-11.130932</v>
      </c>
      <c r="AA125" s="6">
        <f>'L(1)'!AF125</f>
        <v>719.209969</v>
      </c>
    </row>
    <row r="126" spans="25:27" ht="15" customHeight="1" x14ac:dyDescent="0.25">
      <c r="Y126" s="6">
        <f>'L(1)'!AD126</f>
        <v>30</v>
      </c>
      <c r="Z126" s="6">
        <f>'L(1)'!AE126</f>
        <v>-12.505929999999999</v>
      </c>
      <c r="AA126" s="6">
        <f>'L(1)'!AF126</f>
        <v>749.92084499999999</v>
      </c>
    </row>
    <row r="127" spans="25:27" ht="15" customHeight="1" x14ac:dyDescent="0.25">
      <c r="Y127" s="6">
        <f>'L(1)'!AD127</f>
        <v>30</v>
      </c>
      <c r="Z127" s="6">
        <f>'L(1)'!AE127</f>
        <v>-13.880927</v>
      </c>
      <c r="AA127" s="6">
        <f>'L(1)'!AF127</f>
        <v>805.45002199999999</v>
      </c>
    </row>
    <row r="128" spans="25:27" ht="15" customHeight="1" x14ac:dyDescent="0.25">
      <c r="Y128" s="6">
        <f>'L(1)'!AD128</f>
        <v>30</v>
      </c>
      <c r="Z128" s="6">
        <f>'L(1)'!AE128</f>
        <v>-15.255924</v>
      </c>
      <c r="AA128" s="6">
        <f>'L(1)'!AF128</f>
        <v>887.14688999999998</v>
      </c>
    </row>
    <row r="129" spans="25:27" ht="15" customHeight="1" x14ac:dyDescent="0.25">
      <c r="Y129" s="6">
        <f>'L(1)'!AD129</f>
        <v>30</v>
      </c>
      <c r="Z129" s="6">
        <f>'L(1)'!AE129</f>
        <v>-16.630922000000002</v>
      </c>
      <c r="AA129" s="6">
        <f>'L(1)'!AF129</f>
        <v>1027.110696</v>
      </c>
    </row>
    <row r="130" spans="25:27" ht="15" customHeight="1" x14ac:dyDescent="0.25">
      <c r="Y130" s="6">
        <f>'L(1)'!AD130</f>
        <v>30</v>
      </c>
      <c r="Z130" s="6">
        <f>'L(1)'!AE130</f>
        <v>-18.00592</v>
      </c>
      <c r="AA130" s="6">
        <f>'L(1)'!AF130</f>
        <v>1192.6069259999999</v>
      </c>
    </row>
    <row r="131" spans="25:27" ht="15" customHeight="1" x14ac:dyDescent="0.25">
      <c r="Y131" s="6">
        <f>'L(1)'!AD131</f>
        <v>35</v>
      </c>
      <c r="Z131" s="6">
        <f>'L(1)'!AE131</f>
        <v>0</v>
      </c>
      <c r="AA131" s="6">
        <f>'L(1)'!AF131</f>
        <v>356.84075999999999</v>
      </c>
    </row>
    <row r="132" spans="25:27" ht="15" customHeight="1" x14ac:dyDescent="0.25">
      <c r="Y132" s="6">
        <f>'L(1)'!AD132</f>
        <v>35</v>
      </c>
      <c r="Z132" s="6">
        <f>'L(1)'!AE132</f>
        <v>-0.32738</v>
      </c>
      <c r="AA132" s="6">
        <f>'L(1)'!AF132</f>
        <v>402.271658</v>
      </c>
    </row>
    <row r="133" spans="25:27" ht="15" customHeight="1" x14ac:dyDescent="0.25">
      <c r="Y133" s="6">
        <f>'L(1)'!AD133</f>
        <v>35</v>
      </c>
      <c r="Z133" s="6">
        <f>'L(1)'!AE133</f>
        <v>-0.98214100000000004</v>
      </c>
      <c r="AA133" s="6">
        <f>'L(1)'!AF133</f>
        <v>409.32169599999997</v>
      </c>
    </row>
    <row r="134" spans="25:27" ht="15" customHeight="1" x14ac:dyDescent="0.25">
      <c r="Y134" s="6">
        <f>'L(1)'!AD134</f>
        <v>35</v>
      </c>
      <c r="Z134" s="6">
        <f>'L(1)'!AE134</f>
        <v>-1.6369020000000001</v>
      </c>
      <c r="AA134" s="6">
        <f>'L(1)'!AF134</f>
        <v>412.02267999999998</v>
      </c>
    </row>
    <row r="135" spans="25:27" ht="15" customHeight="1" x14ac:dyDescent="0.25">
      <c r="Y135" s="6">
        <f>'L(1)'!AD135</f>
        <v>35</v>
      </c>
      <c r="Z135" s="6">
        <f>'L(1)'!AE135</f>
        <v>-2.2916620000000001</v>
      </c>
      <c r="AA135" s="6">
        <f>'L(1)'!AF135</f>
        <v>416.880965</v>
      </c>
    </row>
    <row r="136" spans="25:27" ht="15" customHeight="1" x14ac:dyDescent="0.25">
      <c r="Y136" s="6">
        <f>'L(1)'!AD136</f>
        <v>35</v>
      </c>
      <c r="Z136" s="6">
        <f>'L(1)'!AE136</f>
        <v>-2.9464229999999998</v>
      </c>
      <c r="AA136" s="6">
        <f>'L(1)'!AF136</f>
        <v>447.27346299999999</v>
      </c>
    </row>
    <row r="137" spans="25:27" ht="15" customHeight="1" x14ac:dyDescent="0.25">
      <c r="Y137" s="6">
        <f>'L(1)'!AD137</f>
        <v>35</v>
      </c>
      <c r="Z137" s="6">
        <f>'L(1)'!AE137</f>
        <v>-3.6011839999999999</v>
      </c>
      <c r="AA137" s="6">
        <f>'L(1)'!AF137</f>
        <v>456.790209</v>
      </c>
    </row>
    <row r="138" spans="25:27" ht="15" customHeight="1" x14ac:dyDescent="0.25">
      <c r="Y138" s="6">
        <f>'L(1)'!AD138</f>
        <v>35</v>
      </c>
      <c r="Z138" s="6">
        <f>'L(1)'!AE138</f>
        <v>-4.2559449999999996</v>
      </c>
      <c r="AA138" s="6">
        <f>'L(1)'!AF138</f>
        <v>485.45631800000001</v>
      </c>
    </row>
    <row r="139" spans="25:27" ht="15" customHeight="1" x14ac:dyDescent="0.25">
      <c r="Y139" s="6">
        <f>'L(1)'!AD139</f>
        <v>35</v>
      </c>
      <c r="Z139" s="6">
        <f>'L(1)'!AE139</f>
        <v>-5.6309420000000001</v>
      </c>
      <c r="AA139" s="6">
        <f>'L(1)'!AF139</f>
        <v>492.20362299999999</v>
      </c>
    </row>
    <row r="140" spans="25:27" ht="15" customHeight="1" x14ac:dyDescent="0.25">
      <c r="Y140" s="6">
        <f>'L(1)'!AD140</f>
        <v>35</v>
      </c>
      <c r="Z140" s="6">
        <f>'L(1)'!AE140</f>
        <v>-7.0059389999999997</v>
      </c>
      <c r="AA140" s="6">
        <f>'L(1)'!AF140</f>
        <v>544.86399900000004</v>
      </c>
    </row>
    <row r="141" spans="25:27" ht="15" customHeight="1" x14ac:dyDescent="0.25">
      <c r="Y141" s="6">
        <f>'L(1)'!AD141</f>
        <v>35</v>
      </c>
      <c r="Z141" s="6">
        <f>'L(1)'!AE141</f>
        <v>-8.3809380000000004</v>
      </c>
      <c r="AA141" s="6">
        <f>'L(1)'!AF141</f>
        <v>614.49688700000002</v>
      </c>
    </row>
    <row r="142" spans="25:27" ht="15" customHeight="1" x14ac:dyDescent="0.25">
      <c r="Y142" s="6">
        <f>'L(1)'!AD142</f>
        <v>35</v>
      </c>
      <c r="Z142" s="6">
        <f>'L(1)'!AE142</f>
        <v>-9.7559349999999991</v>
      </c>
      <c r="AA142" s="6">
        <f>'L(1)'!AF142</f>
        <v>678.26378299999999</v>
      </c>
    </row>
    <row r="143" spans="25:27" ht="15" customHeight="1" x14ac:dyDescent="0.25">
      <c r="Y143" s="6">
        <f>'L(1)'!AD143</f>
        <v>35</v>
      </c>
      <c r="Z143" s="6">
        <f>'L(1)'!AE143</f>
        <v>-11.130932</v>
      </c>
      <c r="AA143" s="6">
        <f>'L(1)'!AF143</f>
        <v>702.82220800000005</v>
      </c>
    </row>
    <row r="144" spans="25:27" ht="15" customHeight="1" x14ac:dyDescent="0.25">
      <c r="Y144" s="6">
        <f>'L(1)'!AD144</f>
        <v>35</v>
      </c>
      <c r="Z144" s="6">
        <f>'L(1)'!AE144</f>
        <v>-12.505929999999999</v>
      </c>
      <c r="AA144" s="6">
        <f>'L(1)'!AF144</f>
        <v>745.28682200000003</v>
      </c>
    </row>
    <row r="145" spans="25:27" ht="15" customHeight="1" x14ac:dyDescent="0.25">
      <c r="Y145" s="6">
        <f>'L(1)'!AD145</f>
        <v>35</v>
      </c>
      <c r="Z145" s="6">
        <f>'L(1)'!AE145</f>
        <v>-13.880927</v>
      </c>
      <c r="AA145" s="6">
        <f>'L(1)'!AF145</f>
        <v>795.49801300000001</v>
      </c>
    </row>
    <row r="146" spans="25:27" ht="15" customHeight="1" x14ac:dyDescent="0.25">
      <c r="Y146" s="6">
        <f>'L(1)'!AD146</f>
        <v>35</v>
      </c>
      <c r="Z146" s="6">
        <f>'L(1)'!AE146</f>
        <v>-15.255924</v>
      </c>
      <c r="AA146" s="6">
        <f>'L(1)'!AF146</f>
        <v>877.31581900000003</v>
      </c>
    </row>
    <row r="147" spans="25:27" ht="15" customHeight="1" x14ac:dyDescent="0.25">
      <c r="Y147" s="6">
        <f>'L(1)'!AD147</f>
        <v>35</v>
      </c>
      <c r="Z147" s="6">
        <f>'L(1)'!AE147</f>
        <v>-16.630922000000002</v>
      </c>
      <c r="AA147" s="6">
        <f>'L(1)'!AF147</f>
        <v>987.38932599999998</v>
      </c>
    </row>
    <row r="148" spans="25:27" ht="15" customHeight="1" x14ac:dyDescent="0.25">
      <c r="Y148" s="6">
        <f>'L(1)'!AD148</f>
        <v>35</v>
      </c>
      <c r="Z148" s="6">
        <f>'L(1)'!AE148</f>
        <v>-18.00592</v>
      </c>
      <c r="AA148" s="6">
        <f>'L(1)'!AF148</f>
        <v>1178.4758569999999</v>
      </c>
    </row>
    <row r="149" spans="25:27" ht="15" customHeight="1" x14ac:dyDescent="0.25">
      <c r="Y149" s="6">
        <f>'L(1)'!AD149</f>
        <v>40</v>
      </c>
      <c r="Z149" s="6">
        <f>'L(1)'!AE149</f>
        <v>0</v>
      </c>
      <c r="AA149" s="6">
        <f>'L(1)'!AF149</f>
        <v>376.25631700000002</v>
      </c>
    </row>
    <row r="150" spans="25:27" ht="15" customHeight="1" x14ac:dyDescent="0.25">
      <c r="Y150" s="6">
        <f>'L(1)'!AD150</f>
        <v>40</v>
      </c>
      <c r="Z150" s="6">
        <f>'L(1)'!AE150</f>
        <v>-0.32738</v>
      </c>
      <c r="AA150" s="6">
        <f>'L(1)'!AF150</f>
        <v>403.26947000000001</v>
      </c>
    </row>
    <row r="151" spans="25:27" ht="15" customHeight="1" x14ac:dyDescent="0.25">
      <c r="Y151" s="6">
        <f>'L(1)'!AD151</f>
        <v>40</v>
      </c>
      <c r="Z151" s="6">
        <f>'L(1)'!AE151</f>
        <v>-0.98214100000000004</v>
      </c>
      <c r="AA151" s="6">
        <f>'L(1)'!AF151</f>
        <v>451.31027699999999</v>
      </c>
    </row>
    <row r="152" spans="25:27" ht="15" customHeight="1" x14ac:dyDescent="0.25">
      <c r="Y152" s="6">
        <f>'L(1)'!AD152</f>
        <v>40</v>
      </c>
      <c r="Z152" s="6">
        <f>'L(1)'!AE152</f>
        <v>-1.6369020000000001</v>
      </c>
      <c r="AA152" s="6">
        <f>'L(1)'!AF152</f>
        <v>455.71225900000002</v>
      </c>
    </row>
    <row r="153" spans="25:27" ht="15" customHeight="1" x14ac:dyDescent="0.25">
      <c r="Y153" s="6">
        <f>'L(1)'!AD153</f>
        <v>40</v>
      </c>
      <c r="Z153" s="6">
        <f>'L(1)'!AE153</f>
        <v>-2.2916620000000001</v>
      </c>
      <c r="AA153" s="6">
        <f>'L(1)'!AF153</f>
        <v>455.71225900000002</v>
      </c>
    </row>
    <row r="154" spans="25:27" ht="15" customHeight="1" x14ac:dyDescent="0.25">
      <c r="Y154" s="6">
        <f>'L(1)'!AD154</f>
        <v>40</v>
      </c>
      <c r="Z154" s="6">
        <f>'L(1)'!AE154</f>
        <v>-2.9464229999999998</v>
      </c>
      <c r="AA154" s="6">
        <f>'L(1)'!AF154</f>
        <v>474.51153399999998</v>
      </c>
    </row>
    <row r="155" spans="25:27" ht="15" customHeight="1" x14ac:dyDescent="0.25">
      <c r="Y155" s="6">
        <f>'L(1)'!AD155</f>
        <v>40</v>
      </c>
      <c r="Z155" s="6">
        <f>'L(1)'!AE155</f>
        <v>-3.6011839999999999</v>
      </c>
      <c r="AA155" s="6">
        <f>'L(1)'!AF155</f>
        <v>476.99537900000001</v>
      </c>
    </row>
    <row r="156" spans="25:27" ht="15" customHeight="1" x14ac:dyDescent="0.25">
      <c r="Y156" s="6">
        <f>'L(1)'!AD156</f>
        <v>40</v>
      </c>
      <c r="Z156" s="6">
        <f>'L(1)'!AE156</f>
        <v>-4.2559449999999996</v>
      </c>
      <c r="AA156" s="6">
        <f>'L(1)'!AF156</f>
        <v>489.67400199999997</v>
      </c>
    </row>
    <row r="157" spans="25:27" ht="15" customHeight="1" x14ac:dyDescent="0.25">
      <c r="Y157" s="6">
        <f>'L(1)'!AD157</f>
        <v>40</v>
      </c>
      <c r="Z157" s="6">
        <f>'L(1)'!AE157</f>
        <v>-5.6309420000000001</v>
      </c>
      <c r="AA157" s="6">
        <f>'L(1)'!AF157</f>
        <v>497.70474400000001</v>
      </c>
    </row>
    <row r="158" spans="25:27" ht="15" customHeight="1" x14ac:dyDescent="0.25">
      <c r="Y158" s="6">
        <f>'L(1)'!AD158</f>
        <v>40</v>
      </c>
      <c r="Z158" s="6">
        <f>'L(1)'!AE158</f>
        <v>-7.0059389999999997</v>
      </c>
      <c r="AA158" s="6">
        <f>'L(1)'!AF158</f>
        <v>536.57257600000003</v>
      </c>
    </row>
    <row r="159" spans="25:27" ht="15" customHeight="1" x14ac:dyDescent="0.25">
      <c r="Y159" s="6">
        <f>'L(1)'!AD159</f>
        <v>40</v>
      </c>
      <c r="Z159" s="6">
        <f>'L(1)'!AE159</f>
        <v>-8.3809380000000004</v>
      </c>
      <c r="AA159" s="6">
        <f>'L(1)'!AF159</f>
        <v>586.54707699999994</v>
      </c>
    </row>
    <row r="160" spans="25:27" ht="15" customHeight="1" x14ac:dyDescent="0.25">
      <c r="Y160" s="6">
        <f>'L(1)'!AD160</f>
        <v>40</v>
      </c>
      <c r="Z160" s="6">
        <f>'L(1)'!AE160</f>
        <v>-9.7559349999999991</v>
      </c>
      <c r="AA160" s="6">
        <f>'L(1)'!AF160</f>
        <v>640.62386800000002</v>
      </c>
    </row>
    <row r="161" spans="25:27" ht="15" customHeight="1" x14ac:dyDescent="0.25">
      <c r="Y161" s="6">
        <f>'L(1)'!AD161</f>
        <v>40</v>
      </c>
      <c r="Z161" s="6">
        <f>'L(1)'!AE161</f>
        <v>-11.130932</v>
      </c>
      <c r="AA161" s="6">
        <f>'L(1)'!AF161</f>
        <v>689.34142599999996</v>
      </c>
    </row>
    <row r="162" spans="25:27" ht="15" customHeight="1" x14ac:dyDescent="0.25">
      <c r="Y162" s="6">
        <f>'L(1)'!AD162</f>
        <v>40</v>
      </c>
      <c r="Z162" s="6">
        <f>'L(1)'!AE162</f>
        <v>-12.505929999999999</v>
      </c>
      <c r="AA162" s="6">
        <f>'L(1)'!AF162</f>
        <v>720.59291599999995</v>
      </c>
    </row>
    <row r="163" spans="25:27" ht="15" customHeight="1" x14ac:dyDescent="0.25">
      <c r="Y163" s="6">
        <f>'L(1)'!AD163</f>
        <v>40</v>
      </c>
      <c r="Z163" s="6">
        <f>'L(1)'!AE163</f>
        <v>-13.880927</v>
      </c>
      <c r="AA163" s="6">
        <f>'L(1)'!AF163</f>
        <v>766.60281399999997</v>
      </c>
    </row>
    <row r="164" spans="25:27" ht="15" customHeight="1" x14ac:dyDescent="0.25">
      <c r="Y164" s="6">
        <f>'L(1)'!AD164</f>
        <v>40</v>
      </c>
      <c r="Z164" s="6">
        <f>'L(1)'!AE164</f>
        <v>-15.255924</v>
      </c>
      <c r="AA164" s="6">
        <f>'L(1)'!AF164</f>
        <v>846.50093300000003</v>
      </c>
    </row>
    <row r="165" spans="25:27" ht="15" customHeight="1" x14ac:dyDescent="0.25">
      <c r="Y165" s="6">
        <f>'L(1)'!AD165</f>
        <v>40</v>
      </c>
      <c r="Z165" s="6">
        <f>'L(1)'!AE165</f>
        <v>-16.630922000000002</v>
      </c>
      <c r="AA165" s="6">
        <f>'L(1)'!AF165</f>
        <v>942.03174100000001</v>
      </c>
    </row>
    <row r="166" spans="25:27" ht="15" customHeight="1" x14ac:dyDescent="0.25">
      <c r="Y166" s="6">
        <f>'L(1)'!AD166</f>
        <v>40</v>
      </c>
      <c r="Z166" s="6">
        <f>'L(1)'!AE166</f>
        <v>-18.00592</v>
      </c>
      <c r="AA166" s="6">
        <f>'L(1)'!AF166</f>
        <v>1175.6358150000001</v>
      </c>
    </row>
    <row r="167" spans="25:27" ht="15" customHeight="1" x14ac:dyDescent="0.25">
      <c r="Y167" s="6">
        <f>'L(1)'!AD167</f>
        <v>45</v>
      </c>
      <c r="Z167" s="6">
        <f>'L(1)'!AE167</f>
        <v>0</v>
      </c>
      <c r="AA167" s="6">
        <f>'L(1)'!AF167</f>
        <v>360.36869899999999</v>
      </c>
    </row>
    <row r="168" spans="25:27" ht="15" customHeight="1" x14ac:dyDescent="0.25">
      <c r="Y168" s="6">
        <f>'L(1)'!AD168</f>
        <v>45</v>
      </c>
      <c r="Z168" s="6">
        <f>'L(1)'!AE168</f>
        <v>-0.32738</v>
      </c>
      <c r="AA168" s="6">
        <f>'L(1)'!AF168</f>
        <v>391.91168499999998</v>
      </c>
    </row>
    <row r="169" spans="25:27" ht="15" customHeight="1" x14ac:dyDescent="0.25">
      <c r="Y169" s="6">
        <f>'L(1)'!AD169</f>
        <v>45</v>
      </c>
      <c r="Z169" s="6">
        <f>'L(1)'!AE169</f>
        <v>-0.98214100000000004</v>
      </c>
      <c r="AA169" s="6">
        <f>'L(1)'!AF169</f>
        <v>504.49699199999998</v>
      </c>
    </row>
    <row r="170" spans="25:27" ht="15" customHeight="1" x14ac:dyDescent="0.25">
      <c r="Y170" s="6">
        <f>'L(1)'!AD170</f>
        <v>45</v>
      </c>
      <c r="Z170" s="6">
        <f>'L(1)'!AE170</f>
        <v>-1.6369020000000001</v>
      </c>
      <c r="AA170" s="6">
        <f>'L(1)'!AF170</f>
        <v>507.19797599999998</v>
      </c>
    </row>
    <row r="171" spans="25:27" ht="15" customHeight="1" x14ac:dyDescent="0.25">
      <c r="Y171" s="6">
        <f>'L(1)'!AD171</f>
        <v>45</v>
      </c>
      <c r="Z171" s="6">
        <f>'L(1)'!AE171</f>
        <v>-2.2916620000000001</v>
      </c>
      <c r="AA171" s="6">
        <f>'L(1)'!AF171</f>
        <v>507.19797599999998</v>
      </c>
    </row>
    <row r="172" spans="25:27" ht="15" customHeight="1" x14ac:dyDescent="0.25">
      <c r="Y172" s="6">
        <f>'L(1)'!AD172</f>
        <v>45</v>
      </c>
      <c r="Z172" s="6">
        <f>'L(1)'!AE172</f>
        <v>-2.9464229999999998</v>
      </c>
      <c r="AA172" s="6">
        <f>'L(1)'!AF172</f>
        <v>507.19797599999998</v>
      </c>
    </row>
    <row r="173" spans="25:27" ht="15" customHeight="1" x14ac:dyDescent="0.25">
      <c r="Y173" s="6">
        <f>'L(1)'!AD173</f>
        <v>45</v>
      </c>
      <c r="Z173" s="6">
        <f>'L(1)'!AE173</f>
        <v>-3.6011839999999999</v>
      </c>
      <c r="AA173" s="6">
        <f>'L(1)'!AF173</f>
        <v>507.19797599999998</v>
      </c>
    </row>
    <row r="174" spans="25:27" ht="15" customHeight="1" x14ac:dyDescent="0.25">
      <c r="Y174" s="6">
        <f>'L(1)'!AD174</f>
        <v>45</v>
      </c>
      <c r="Z174" s="6">
        <f>'L(1)'!AE174</f>
        <v>-4.2559449999999996</v>
      </c>
      <c r="AA174" s="6">
        <f>'L(1)'!AF174</f>
        <v>507.19797599999998</v>
      </c>
    </row>
    <row r="175" spans="25:27" ht="15" customHeight="1" x14ac:dyDescent="0.25">
      <c r="Y175" s="6">
        <f>'L(1)'!AD175</f>
        <v>45</v>
      </c>
      <c r="Z175" s="6">
        <f>'L(1)'!AE175</f>
        <v>-5.6309420000000001</v>
      </c>
      <c r="AA175" s="6">
        <f>'L(1)'!AF175</f>
        <v>507.19797599999998</v>
      </c>
    </row>
    <row r="176" spans="25:27" ht="15" customHeight="1" x14ac:dyDescent="0.25">
      <c r="Y176" s="6">
        <f>'L(1)'!AD176</f>
        <v>45</v>
      </c>
      <c r="Z176" s="6">
        <f>'L(1)'!AE176</f>
        <v>-7.0059389999999997</v>
      </c>
      <c r="AA176" s="6">
        <f>'L(1)'!AF176</f>
        <v>537.01549799999998</v>
      </c>
    </row>
    <row r="177" spans="25:27" ht="15" customHeight="1" x14ac:dyDescent="0.25">
      <c r="Y177" s="6">
        <f>'L(1)'!AD177</f>
        <v>45</v>
      </c>
      <c r="Z177" s="6">
        <f>'L(1)'!AE177</f>
        <v>-8.3809380000000004</v>
      </c>
      <c r="AA177" s="6">
        <f>'L(1)'!AF177</f>
        <v>554.34030299999995</v>
      </c>
    </row>
    <row r="178" spans="25:27" ht="15" customHeight="1" x14ac:dyDescent="0.25">
      <c r="Y178" s="6">
        <f>'L(1)'!AD178</f>
        <v>45</v>
      </c>
      <c r="Z178" s="6">
        <f>'L(1)'!AE178</f>
        <v>-9.7559349999999991</v>
      </c>
      <c r="AA178" s="6">
        <f>'L(1)'!AF178</f>
        <v>602.16677200000004</v>
      </c>
    </row>
    <row r="179" spans="25:27" ht="15" customHeight="1" x14ac:dyDescent="0.25">
      <c r="Y179" s="6">
        <f>'L(1)'!AD179</f>
        <v>45</v>
      </c>
      <c r="Z179" s="6">
        <f>'L(1)'!AE179</f>
        <v>-11.130932</v>
      </c>
      <c r="AA179" s="6">
        <f>'L(1)'!AF179</f>
        <v>668.89262199999996</v>
      </c>
    </row>
    <row r="180" spans="25:27" ht="15" customHeight="1" x14ac:dyDescent="0.25">
      <c r="Y180" s="6">
        <f>'L(1)'!AD180</f>
        <v>45</v>
      </c>
      <c r="Z180" s="6">
        <f>'L(1)'!AE180</f>
        <v>-12.505929999999999</v>
      </c>
      <c r="AA180" s="6">
        <f>'L(1)'!AF180</f>
        <v>705.67953599999998</v>
      </c>
    </row>
    <row r="181" spans="25:27" ht="15" customHeight="1" x14ac:dyDescent="0.25">
      <c r="Y181" s="6">
        <f>'L(1)'!AD181</f>
        <v>45</v>
      </c>
      <c r="Z181" s="6">
        <f>'L(1)'!AE181</f>
        <v>-13.880927</v>
      </c>
      <c r="AA181" s="6">
        <f>'L(1)'!AF181</f>
        <v>749.42964300000006</v>
      </c>
    </row>
    <row r="182" spans="25:27" ht="15" customHeight="1" x14ac:dyDescent="0.25">
      <c r="Y182" s="6">
        <f>'L(1)'!AD182</f>
        <v>45</v>
      </c>
      <c r="Z182" s="6">
        <f>'L(1)'!AE182</f>
        <v>-15.255924</v>
      </c>
      <c r="AA182" s="6">
        <f>'L(1)'!AF182</f>
        <v>831.09348999999997</v>
      </c>
    </row>
    <row r="183" spans="25:27" ht="15" customHeight="1" x14ac:dyDescent="0.25">
      <c r="Y183" s="6">
        <f>'L(1)'!AD183</f>
        <v>45</v>
      </c>
      <c r="Z183" s="6">
        <f>'L(1)'!AE183</f>
        <v>-16.630922000000002</v>
      </c>
      <c r="AA183" s="6">
        <f>'L(1)'!AF183</f>
        <v>919.35300800000005</v>
      </c>
    </row>
    <row r="184" spans="25:27" ht="15" customHeight="1" x14ac:dyDescent="0.25">
      <c r="Y184" s="6">
        <f>'L(1)'!AD184</f>
        <v>45</v>
      </c>
      <c r="Z184" s="6">
        <f>'L(1)'!AE184</f>
        <v>-18.00592</v>
      </c>
      <c r="AA184" s="6">
        <f>'L(1)'!AF184</f>
        <v>1174.215794</v>
      </c>
    </row>
    <row r="185" spans="25:27" ht="15" customHeight="1" x14ac:dyDescent="0.25">
      <c r="Y185" s="6">
        <f>'L(1)'!AD185</f>
        <v>50</v>
      </c>
      <c r="Z185" s="6">
        <f>'L(1)'!AE185</f>
        <v>0</v>
      </c>
      <c r="AA185" s="6">
        <f>'L(1)'!AF185</f>
        <v>342.57122900000002</v>
      </c>
    </row>
    <row r="186" spans="25:27" ht="15" customHeight="1" x14ac:dyDescent="0.25">
      <c r="Y186" s="6">
        <f>'L(1)'!AD186</f>
        <v>50</v>
      </c>
      <c r="Z186" s="6">
        <f>'L(1)'!AE186</f>
        <v>-0.32738</v>
      </c>
      <c r="AA186" s="6">
        <f>'L(1)'!AF186</f>
        <v>384.186149</v>
      </c>
    </row>
    <row r="187" spans="25:27" ht="15" customHeight="1" x14ac:dyDescent="0.25">
      <c r="Y187" s="6">
        <f>'L(1)'!AD187</f>
        <v>50</v>
      </c>
      <c r="Z187" s="6">
        <f>'L(1)'!AE187</f>
        <v>-0.98214100000000004</v>
      </c>
      <c r="AA187" s="6">
        <f>'L(1)'!AF187</f>
        <v>526.85069999999996</v>
      </c>
    </row>
    <row r="188" spans="25:27" ht="15" customHeight="1" x14ac:dyDescent="0.25">
      <c r="Y188" s="6">
        <f>'L(1)'!AD188</f>
        <v>50</v>
      </c>
      <c r="Z188" s="6">
        <f>'L(1)'!AE188</f>
        <v>-1.6369020000000001</v>
      </c>
      <c r="AA188" s="6">
        <f>'L(1)'!AF188</f>
        <v>527.85068799999999</v>
      </c>
    </row>
    <row r="189" spans="25:27" ht="15" customHeight="1" x14ac:dyDescent="0.25">
      <c r="Y189" s="6">
        <f>'L(1)'!AD189</f>
        <v>50</v>
      </c>
      <c r="Z189" s="6">
        <f>'L(1)'!AE189</f>
        <v>-2.2916620000000001</v>
      </c>
      <c r="AA189" s="6">
        <f>'L(1)'!AF189</f>
        <v>527.85068799999999</v>
      </c>
    </row>
    <row r="190" spans="25:27" ht="15" customHeight="1" x14ac:dyDescent="0.25">
      <c r="Y190" s="6">
        <f>'L(1)'!AD190</f>
        <v>50</v>
      </c>
      <c r="Z190" s="6">
        <f>'L(1)'!AE190</f>
        <v>-2.9464229999999998</v>
      </c>
      <c r="AA190" s="6">
        <f>'L(1)'!AF190</f>
        <v>527.85068799999999</v>
      </c>
    </row>
    <row r="191" spans="25:27" ht="15" customHeight="1" x14ac:dyDescent="0.25">
      <c r="Y191" s="6">
        <f>'L(1)'!AD191</f>
        <v>50</v>
      </c>
      <c r="Z191" s="6">
        <f>'L(1)'!AE191</f>
        <v>-3.6011839999999999</v>
      </c>
      <c r="AA191" s="6">
        <f>'L(1)'!AF191</f>
        <v>527.85068799999999</v>
      </c>
    </row>
    <row r="192" spans="25:27" ht="15" customHeight="1" x14ac:dyDescent="0.25">
      <c r="Y192" s="6">
        <f>'L(1)'!AD192</f>
        <v>50</v>
      </c>
      <c r="Z192" s="6">
        <f>'L(1)'!AE192</f>
        <v>-4.2559449999999996</v>
      </c>
      <c r="AA192" s="6">
        <f>'L(1)'!AF192</f>
        <v>527.85068799999999</v>
      </c>
    </row>
    <row r="193" spans="25:27" ht="15" customHeight="1" x14ac:dyDescent="0.25">
      <c r="Y193" s="6">
        <f>'L(1)'!AD193</f>
        <v>50</v>
      </c>
      <c r="Z193" s="6">
        <f>'L(1)'!AE193</f>
        <v>-5.6309420000000001</v>
      </c>
      <c r="AA193" s="6">
        <f>'L(1)'!AF193</f>
        <v>527.85068799999999</v>
      </c>
    </row>
    <row r="194" spans="25:27" ht="15" customHeight="1" x14ac:dyDescent="0.25">
      <c r="Y194" s="6">
        <f>'L(1)'!AD194</f>
        <v>50</v>
      </c>
      <c r="Z194" s="6">
        <f>'L(1)'!AE194</f>
        <v>-7.0059389999999997</v>
      </c>
      <c r="AA194" s="6">
        <f>'L(1)'!AF194</f>
        <v>533.85060999999996</v>
      </c>
    </row>
    <row r="195" spans="25:27" ht="15" customHeight="1" x14ac:dyDescent="0.25">
      <c r="Y195" s="6">
        <f>'L(1)'!AD195</f>
        <v>50</v>
      </c>
      <c r="Z195" s="6">
        <f>'L(1)'!AE195</f>
        <v>-8.3809380000000004</v>
      </c>
      <c r="AA195" s="6">
        <f>'L(1)'!AF195</f>
        <v>534.85059699999999</v>
      </c>
    </row>
    <row r="196" spans="25:27" ht="15" customHeight="1" x14ac:dyDescent="0.25">
      <c r="Y196" s="6">
        <f>'L(1)'!AD196</f>
        <v>50</v>
      </c>
      <c r="Z196" s="6">
        <f>'L(1)'!AE196</f>
        <v>-9.7559349999999991</v>
      </c>
      <c r="AA196" s="6">
        <f>'L(1)'!AF196</f>
        <v>582.93819399999995</v>
      </c>
    </row>
    <row r="197" spans="25:27" ht="15" customHeight="1" x14ac:dyDescent="0.25">
      <c r="Y197" s="6">
        <f>'L(1)'!AD197</f>
        <v>50</v>
      </c>
      <c r="Z197" s="6">
        <f>'L(1)'!AE197</f>
        <v>-11.130932</v>
      </c>
      <c r="AA197" s="6">
        <f>'L(1)'!AF197</f>
        <v>658.66822000000002</v>
      </c>
    </row>
    <row r="198" spans="25:27" ht="15" customHeight="1" x14ac:dyDescent="0.25">
      <c r="Y198" s="6">
        <f>'L(1)'!AD198</f>
        <v>50</v>
      </c>
      <c r="Z198" s="6">
        <f>'L(1)'!AE198</f>
        <v>-12.505929999999999</v>
      </c>
      <c r="AA198" s="6">
        <f>'L(1)'!AF198</f>
        <v>703.968525</v>
      </c>
    </row>
    <row r="199" spans="25:27" ht="15" customHeight="1" x14ac:dyDescent="0.25">
      <c r="Y199" s="6">
        <f>'L(1)'!AD199</f>
        <v>50</v>
      </c>
      <c r="Z199" s="6">
        <f>'L(1)'!AE199</f>
        <v>-13.880927</v>
      </c>
      <c r="AA199" s="6">
        <f>'L(1)'!AF199</f>
        <v>747.61259600000005</v>
      </c>
    </row>
    <row r="200" spans="25:27" ht="15" customHeight="1" x14ac:dyDescent="0.25">
      <c r="Y200" s="6">
        <f>'L(1)'!AD200</f>
        <v>50</v>
      </c>
      <c r="Z200" s="6">
        <f>'L(1)'!AE200</f>
        <v>-15.255924</v>
      </c>
      <c r="AA200" s="6">
        <f>'L(1)'!AF200</f>
        <v>831.09348999999997</v>
      </c>
    </row>
    <row r="201" spans="25:27" ht="15" customHeight="1" x14ac:dyDescent="0.25">
      <c r="Y201" s="6">
        <f>'L(1)'!AD201</f>
        <v>50</v>
      </c>
      <c r="Z201" s="6">
        <f>'L(1)'!AE201</f>
        <v>-16.630922000000002</v>
      </c>
      <c r="AA201" s="6">
        <f>'L(1)'!AF201</f>
        <v>919.35300800000005</v>
      </c>
    </row>
    <row r="202" spans="25:27" ht="15" customHeight="1" x14ac:dyDescent="0.25">
      <c r="Y202" s="6">
        <f>'L(1)'!AD202</f>
        <v>50</v>
      </c>
      <c r="Z202" s="6">
        <f>'L(1)'!AE202</f>
        <v>-18.00592</v>
      </c>
      <c r="AA202" s="6">
        <f>'L(1)'!AF202</f>
        <v>1174.215794</v>
      </c>
    </row>
    <row r="203" spans="25:27" ht="15" customHeight="1" x14ac:dyDescent="0.25">
      <c r="Y203" s="6">
        <f>'L(1)'!AD203</f>
        <v>55</v>
      </c>
      <c r="Z203" s="6">
        <f>'L(1)'!AE203</f>
        <v>0</v>
      </c>
      <c r="AA203" s="6">
        <f>'L(1)'!AF203</f>
        <v>333.823621</v>
      </c>
    </row>
    <row r="204" spans="25:27" ht="15" customHeight="1" x14ac:dyDescent="0.25">
      <c r="Y204" s="6">
        <f>'L(1)'!AD204</f>
        <v>55</v>
      </c>
      <c r="Z204" s="6">
        <f>'L(1)'!AE204</f>
        <v>-0.32738</v>
      </c>
      <c r="AA204" s="6">
        <f>'L(1)'!AF204</f>
        <v>379.36523599999998</v>
      </c>
    </row>
    <row r="205" spans="25:27" ht="15" customHeight="1" x14ac:dyDescent="0.25">
      <c r="Y205" s="6">
        <f>'L(1)'!AD205</f>
        <v>55</v>
      </c>
      <c r="Z205" s="6">
        <f>'L(1)'!AE205</f>
        <v>-0.98214100000000004</v>
      </c>
      <c r="AA205" s="6">
        <f>'L(1)'!AF205</f>
        <v>522.98063000000002</v>
      </c>
    </row>
    <row r="206" spans="25:27" ht="15" customHeight="1" x14ac:dyDescent="0.25">
      <c r="Y206" s="6">
        <f>'L(1)'!AD206</f>
        <v>55</v>
      </c>
      <c r="Z206" s="6">
        <f>'L(1)'!AE206</f>
        <v>-1.6369020000000001</v>
      </c>
      <c r="AA206" s="6">
        <f>'L(1)'!AF206</f>
        <v>523.98061800000005</v>
      </c>
    </row>
    <row r="207" spans="25:27" ht="15" customHeight="1" x14ac:dyDescent="0.25">
      <c r="Y207" s="6">
        <f>'L(1)'!AD207</f>
        <v>55</v>
      </c>
      <c r="Z207" s="6">
        <f>'L(1)'!AE207</f>
        <v>-2.2916620000000001</v>
      </c>
      <c r="AA207" s="6">
        <f>'L(1)'!AF207</f>
        <v>524.98060499999997</v>
      </c>
    </row>
    <row r="208" spans="25:27" ht="15" customHeight="1" x14ac:dyDescent="0.25">
      <c r="Y208" s="6">
        <f>'L(1)'!AD208</f>
        <v>55</v>
      </c>
      <c r="Z208" s="6">
        <f>'L(1)'!AE208</f>
        <v>-2.9464229999999998</v>
      </c>
      <c r="AA208" s="6">
        <f>'L(1)'!AF208</f>
        <v>525.980592</v>
      </c>
    </row>
    <row r="209" spans="25:27" ht="15" customHeight="1" x14ac:dyDescent="0.25">
      <c r="Y209" s="6">
        <f>'L(1)'!AD209</f>
        <v>55</v>
      </c>
      <c r="Z209" s="6">
        <f>'L(1)'!AE209</f>
        <v>-3.6011839999999999</v>
      </c>
      <c r="AA209" s="6">
        <f>'L(1)'!AF209</f>
        <v>526.98057900000003</v>
      </c>
    </row>
    <row r="210" spans="25:27" ht="15" customHeight="1" x14ac:dyDescent="0.25">
      <c r="Y210" s="6">
        <f>'L(1)'!AD210</f>
        <v>55</v>
      </c>
      <c r="Z210" s="6">
        <f>'L(1)'!AE210</f>
        <v>-4.2559449999999996</v>
      </c>
      <c r="AA210" s="6">
        <f>'L(1)'!AF210</f>
        <v>527.98056599999995</v>
      </c>
    </row>
    <row r="211" spans="25:27" ht="15" customHeight="1" x14ac:dyDescent="0.25">
      <c r="Y211" s="6">
        <f>'L(1)'!AD211</f>
        <v>55</v>
      </c>
      <c r="Z211" s="6">
        <f>'L(1)'!AE211</f>
        <v>-5.6309420000000001</v>
      </c>
      <c r="AA211" s="6">
        <f>'L(1)'!AF211</f>
        <v>528.98055299999999</v>
      </c>
    </row>
    <row r="212" spans="25:27" ht="15" customHeight="1" x14ac:dyDescent="0.25">
      <c r="Y212" s="6">
        <f>'L(1)'!AD212</f>
        <v>55</v>
      </c>
      <c r="Z212" s="6">
        <f>'L(1)'!AE212</f>
        <v>-7.0059389999999997</v>
      </c>
      <c r="AA212" s="6">
        <f>'L(1)'!AF212</f>
        <v>529.98054000000002</v>
      </c>
    </row>
    <row r="213" spans="25:27" ht="15" customHeight="1" x14ac:dyDescent="0.25">
      <c r="Y213" s="6">
        <f>'L(1)'!AD213</f>
        <v>55</v>
      </c>
      <c r="Z213" s="6">
        <f>'L(1)'!AE213</f>
        <v>-8.3809380000000004</v>
      </c>
      <c r="AA213" s="6">
        <f>'L(1)'!AF213</f>
        <v>530.98052700000005</v>
      </c>
    </row>
    <row r="214" spans="25:27" ht="15" customHeight="1" x14ac:dyDescent="0.25">
      <c r="Y214" s="6">
        <f>'L(1)'!AD214</f>
        <v>55</v>
      </c>
      <c r="Z214" s="6">
        <f>'L(1)'!AE214</f>
        <v>-9.7559349999999991</v>
      </c>
      <c r="AA214" s="6">
        <f>'L(1)'!AF214</f>
        <v>582.93819399999995</v>
      </c>
    </row>
    <row r="215" spans="25:27" ht="15" customHeight="1" x14ac:dyDescent="0.25">
      <c r="Y215" s="6">
        <f>'L(1)'!AD215</f>
        <v>55</v>
      </c>
      <c r="Z215" s="6">
        <f>'L(1)'!AE215</f>
        <v>-11.130932</v>
      </c>
      <c r="AA215" s="6">
        <f>'L(1)'!AF215</f>
        <v>658.66822000000002</v>
      </c>
    </row>
    <row r="216" spans="25:27" ht="15" customHeight="1" x14ac:dyDescent="0.25">
      <c r="Y216" s="6">
        <f>'L(1)'!AD216</f>
        <v>55</v>
      </c>
      <c r="Z216" s="6">
        <f>'L(1)'!AE216</f>
        <v>-12.505929999999999</v>
      </c>
      <c r="AA216" s="6">
        <f>'L(1)'!AF216</f>
        <v>703.968525</v>
      </c>
    </row>
    <row r="217" spans="25:27" ht="15" customHeight="1" x14ac:dyDescent="0.25">
      <c r="Y217" s="6">
        <f>'L(1)'!AD217</f>
        <v>55</v>
      </c>
      <c r="Z217" s="6">
        <f>'L(1)'!AE217</f>
        <v>-13.880927</v>
      </c>
      <c r="AA217" s="6">
        <f>'L(1)'!AF217</f>
        <v>747.61259600000005</v>
      </c>
    </row>
    <row r="218" spans="25:27" ht="15" customHeight="1" x14ac:dyDescent="0.25">
      <c r="Y218" s="6">
        <f>'L(1)'!AD218</f>
        <v>55</v>
      </c>
      <c r="Z218" s="6">
        <f>'L(1)'!AE218</f>
        <v>-15.255924</v>
      </c>
      <c r="AA218" s="6">
        <f>'L(1)'!AF218</f>
        <v>831.09348999999997</v>
      </c>
    </row>
    <row r="219" spans="25:27" ht="15" customHeight="1" x14ac:dyDescent="0.25">
      <c r="Y219" s="6">
        <f>'L(1)'!AD219</f>
        <v>55</v>
      </c>
      <c r="Z219" s="6">
        <f>'L(1)'!AE219</f>
        <v>-16.630922000000002</v>
      </c>
      <c r="AA219" s="6">
        <f>'L(1)'!AF219</f>
        <v>919.35300800000005</v>
      </c>
    </row>
    <row r="220" spans="25:27" ht="15" customHeight="1" x14ac:dyDescent="0.25">
      <c r="Y220" s="6">
        <f>'L(1)'!AD220</f>
        <v>55</v>
      </c>
      <c r="Z220" s="6">
        <f>'L(1)'!AE220</f>
        <v>-18.00592</v>
      </c>
      <c r="AA220" s="6">
        <f>'L(1)'!AF220</f>
        <v>1174.215794</v>
      </c>
    </row>
    <row r="225" spans="25:27" ht="15" customHeight="1" x14ac:dyDescent="0.25">
      <c r="Y225" s="6"/>
      <c r="Z225" s="6"/>
      <c r="AA225" s="6"/>
    </row>
    <row r="226" spans="25:27" ht="15" customHeight="1" x14ac:dyDescent="0.25">
      <c r="Y226" s="6"/>
      <c r="Z226" s="6"/>
      <c r="AA226" s="6"/>
    </row>
    <row r="227" spans="25:27" ht="15" customHeight="1" x14ac:dyDescent="0.25">
      <c r="Y227" s="6"/>
      <c r="Z227" s="6"/>
      <c r="AA227" s="6"/>
    </row>
    <row r="228" spans="25:27" ht="15" customHeight="1" x14ac:dyDescent="0.25">
      <c r="Y228" s="6"/>
      <c r="Z228" s="6"/>
      <c r="AA228" s="6"/>
    </row>
    <row r="229" spans="25:27" ht="15" customHeight="1" x14ac:dyDescent="0.25">
      <c r="Y229" s="6"/>
      <c r="Z229" s="6"/>
      <c r="AA229" s="6"/>
    </row>
    <row r="230" spans="25:27" ht="15" customHeight="1" x14ac:dyDescent="0.25">
      <c r="Y230" s="6"/>
      <c r="Z230" s="6"/>
      <c r="AA230" s="6"/>
    </row>
    <row r="231" spans="25:27" ht="15" customHeight="1" x14ac:dyDescent="0.25">
      <c r="Y231" s="6"/>
      <c r="Z231" s="6"/>
      <c r="AA231" s="6"/>
    </row>
    <row r="232" spans="25:27" ht="15" customHeight="1" x14ac:dyDescent="0.25">
      <c r="Y232" s="6"/>
      <c r="Z232" s="6"/>
      <c r="AA232" s="6"/>
    </row>
    <row r="233" spans="25:27" ht="15" customHeight="1" x14ac:dyDescent="0.25">
      <c r="Y233" s="6"/>
      <c r="Z233" s="6"/>
      <c r="AA233" s="6"/>
    </row>
    <row r="234" spans="25:27" ht="15" customHeight="1" x14ac:dyDescent="0.25">
      <c r="Y234" s="6"/>
      <c r="Z234" s="6"/>
      <c r="AA234" s="6"/>
    </row>
  </sheetData>
  <mergeCells count="21">
    <mergeCell ref="B2:G2"/>
    <mergeCell ref="H2:L2"/>
    <mergeCell ref="B3:G3"/>
    <mergeCell ref="H3:L3"/>
    <mergeCell ref="S3:W3"/>
    <mergeCell ref="AG14:AH14"/>
    <mergeCell ref="AC3:AD3"/>
    <mergeCell ref="AG3:AH3"/>
    <mergeCell ref="B4:G4"/>
    <mergeCell ref="H4:L4"/>
    <mergeCell ref="B5:G5"/>
    <mergeCell ref="H5:L5"/>
    <mergeCell ref="Y3:AA3"/>
    <mergeCell ref="G9:G10"/>
    <mergeCell ref="H9:H10"/>
    <mergeCell ref="G43:G44"/>
    <mergeCell ref="H43:H44"/>
    <mergeCell ref="C43:C44"/>
    <mergeCell ref="A7:P7"/>
    <mergeCell ref="F9:F10"/>
    <mergeCell ref="F11:F40"/>
  </mergeCells>
  <printOptions horizontalCentered="1" verticalCentered="1"/>
  <pageMargins left="0.39370078740157483" right="0.39370078740157483" top="0.39370078740157483" bottom="0.39370078740157483" header="0.19685039370078741" footer="0.19685039370078741"/>
  <pageSetup scale="79" orientation="landscape" r:id="rId1"/>
  <rowBreaks count="1" manualBreakCount="1">
    <brk id="41" max="14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6471-0BD6-4B50-9D41-340A269A47A2}">
  <dimension ref="A1:AH234"/>
  <sheetViews>
    <sheetView showGridLines="0" view="pageBreakPreview" zoomScale="80" zoomScaleNormal="85" zoomScaleSheetLayoutView="80" workbookViewId="0">
      <selection activeCell="J11" sqref="J11"/>
    </sheetView>
  </sheetViews>
  <sheetFormatPr baseColWidth="10" defaultColWidth="9.140625" defaultRowHeight="15" customHeight="1" x14ac:dyDescent="0.25"/>
  <cols>
    <col min="1" max="1" width="3.42578125" style="5" customWidth="1"/>
    <col min="2" max="2" width="11.140625" style="5" bestFit="1" customWidth="1"/>
    <col min="3" max="3" width="10.5703125" style="5" bestFit="1" customWidth="1"/>
    <col min="4" max="4" width="10.5703125" style="5" customWidth="1"/>
    <col min="5" max="5" width="10.5703125" style="5" hidden="1" customWidth="1"/>
    <col min="6" max="6" width="10.28515625" style="5" customWidth="1"/>
    <col min="7" max="7" width="2.42578125" style="5" customWidth="1"/>
    <col min="8" max="10" width="15.28515625" style="5" bestFit="1" customWidth="1"/>
    <col min="11" max="11" width="12" style="5" bestFit="1" customWidth="1"/>
    <col min="12" max="13" width="10.5703125" style="5" customWidth="1"/>
    <col min="14" max="14" width="10" style="5" bestFit="1" customWidth="1"/>
    <col min="15" max="15" width="10.5703125" style="5" customWidth="1"/>
    <col min="16" max="16" width="2.42578125" style="5" customWidth="1"/>
    <col min="17" max="17" width="3.42578125" style="5" customWidth="1"/>
    <col min="18" max="18" width="9.140625" style="5"/>
    <col min="19" max="19" width="9.5703125" style="1" bestFit="1" customWidth="1"/>
    <col min="20" max="20" width="14.7109375" style="1" customWidth="1"/>
    <col min="21" max="21" width="14.7109375" style="1" bestFit="1" customWidth="1"/>
    <col min="22" max="22" width="12.7109375" style="1" bestFit="1" customWidth="1"/>
    <col min="23" max="23" width="6.5703125" style="1" bestFit="1" customWidth="1"/>
    <col min="24" max="27" width="9.140625" style="1"/>
    <col min="28" max="28" width="9.140625" style="5"/>
    <col min="29" max="30" width="10.7109375" style="5" customWidth="1"/>
    <col min="31" max="16384" width="9.140625" style="5"/>
  </cols>
  <sheetData>
    <row r="1" spans="1:34" s="4" customFormat="1" ht="15" customHeigh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S1" s="2"/>
      <c r="T1" s="2"/>
      <c r="U1" s="2"/>
      <c r="V1" s="2"/>
      <c r="W1" s="2"/>
      <c r="X1" s="2"/>
      <c r="Y1" s="2"/>
      <c r="Z1" s="2"/>
      <c r="AA1" s="2"/>
    </row>
    <row r="2" spans="1:34" s="10" customFormat="1" ht="19.5" customHeight="1" x14ac:dyDescent="0.25">
      <c r="A2" s="31"/>
      <c r="B2" s="88" t="s">
        <v>0</v>
      </c>
      <c r="C2" s="89"/>
      <c r="D2" s="89"/>
      <c r="E2" s="89"/>
      <c r="F2" s="89"/>
      <c r="G2" s="89"/>
      <c r="H2" s="90" t="s">
        <v>56</v>
      </c>
      <c r="I2" s="91"/>
      <c r="J2" s="91"/>
      <c r="K2" s="91"/>
      <c r="L2" s="92"/>
      <c r="M2" s="19"/>
      <c r="N2" s="19"/>
      <c r="O2" s="11"/>
      <c r="Q2" s="32"/>
      <c r="S2" s="12"/>
      <c r="T2" s="12"/>
      <c r="U2" s="12"/>
      <c r="V2" s="12"/>
      <c r="W2" s="12"/>
      <c r="X2" s="12"/>
      <c r="Y2" s="12"/>
      <c r="Z2" s="12"/>
      <c r="AA2" s="12"/>
    </row>
    <row r="3" spans="1:34" s="13" customFormat="1" ht="19.5" customHeight="1" x14ac:dyDescent="0.25">
      <c r="A3" s="31"/>
      <c r="B3" s="88" t="s">
        <v>1</v>
      </c>
      <c r="C3" s="89"/>
      <c r="D3" s="89"/>
      <c r="E3" s="89"/>
      <c r="F3" s="89"/>
      <c r="G3" s="89"/>
      <c r="H3" s="90" t="s">
        <v>57</v>
      </c>
      <c r="I3" s="91"/>
      <c r="J3" s="91"/>
      <c r="K3" s="91"/>
      <c r="L3" s="92"/>
      <c r="M3" s="19"/>
      <c r="N3" s="19"/>
      <c r="O3" s="11"/>
      <c r="P3" s="10"/>
      <c r="Q3" s="32"/>
      <c r="S3" s="86" t="s">
        <v>8</v>
      </c>
      <c r="T3" s="86"/>
      <c r="U3" s="86"/>
      <c r="V3" s="86"/>
      <c r="W3" s="86"/>
      <c r="X3" s="46"/>
      <c r="Y3" s="86" t="s">
        <v>12</v>
      </c>
      <c r="Z3" s="86"/>
      <c r="AA3" s="86"/>
      <c r="AC3" s="86" t="s">
        <v>36</v>
      </c>
      <c r="AD3" s="86"/>
      <c r="AG3" s="87" t="s">
        <v>20</v>
      </c>
      <c r="AH3" s="87"/>
    </row>
    <row r="4" spans="1:34" s="13" customFormat="1" ht="19.5" customHeight="1" x14ac:dyDescent="0.25">
      <c r="A4" s="31"/>
      <c r="B4" s="88" t="s">
        <v>2</v>
      </c>
      <c r="C4" s="89"/>
      <c r="D4" s="89"/>
      <c r="E4" s="89"/>
      <c r="F4" s="89"/>
      <c r="G4" s="89"/>
      <c r="H4" s="90" t="s">
        <v>58</v>
      </c>
      <c r="I4" s="91"/>
      <c r="J4" s="91"/>
      <c r="K4" s="91"/>
      <c r="L4" s="92"/>
      <c r="M4" s="19"/>
      <c r="N4" s="19"/>
      <c r="O4" s="11"/>
      <c r="P4" s="10"/>
      <c r="Q4" s="32"/>
      <c r="S4" s="46" t="s">
        <v>33</v>
      </c>
      <c r="T4" s="46" t="s">
        <v>34</v>
      </c>
      <c r="U4" s="46" t="s">
        <v>35</v>
      </c>
      <c r="V4" s="46" t="s">
        <v>6</v>
      </c>
      <c r="W4" s="46" t="s">
        <v>7</v>
      </c>
      <c r="X4" s="46"/>
      <c r="Y4" s="46" t="s">
        <v>9</v>
      </c>
      <c r="Z4" s="46" t="s">
        <v>10</v>
      </c>
      <c r="AA4" s="46" t="s">
        <v>11</v>
      </c>
      <c r="AC4" s="46" t="s">
        <v>10</v>
      </c>
      <c r="AD4" s="46" t="s">
        <v>11</v>
      </c>
      <c r="AE4" s="13" t="s">
        <v>32</v>
      </c>
      <c r="AG4" s="17">
        <v>0</v>
      </c>
      <c r="AH4" s="16">
        <f>+I11</f>
        <v>286.25499183333335</v>
      </c>
    </row>
    <row r="5" spans="1:34" s="13" customFormat="1" ht="19.5" customHeight="1" x14ac:dyDescent="0.25">
      <c r="A5" s="31"/>
      <c r="B5" s="88" t="s">
        <v>3</v>
      </c>
      <c r="C5" s="89"/>
      <c r="D5" s="89"/>
      <c r="E5" s="89"/>
      <c r="F5" s="89"/>
      <c r="G5" s="89"/>
      <c r="H5" s="90" t="s">
        <v>55</v>
      </c>
      <c r="I5" s="91"/>
      <c r="J5" s="91"/>
      <c r="K5" s="91"/>
      <c r="L5" s="92"/>
      <c r="M5" s="19"/>
      <c r="N5" s="19"/>
      <c r="O5" s="11"/>
      <c r="P5" s="10"/>
      <c r="Q5" s="32"/>
      <c r="S5" s="46">
        <v>0</v>
      </c>
      <c r="T5" s="46">
        <v>282.40841599999999</v>
      </c>
      <c r="U5" s="46">
        <v>1604.5261620000001</v>
      </c>
      <c r="V5" s="46">
        <v>1.823088</v>
      </c>
      <c r="W5" s="46">
        <v>30.063828999999998</v>
      </c>
      <c r="X5" s="46"/>
      <c r="Y5" s="6">
        <v>0</v>
      </c>
      <c r="Z5" s="6">
        <v>0</v>
      </c>
      <c r="AA5" s="6">
        <v>300.00001200000003</v>
      </c>
      <c r="AC5" s="1">
        <f>+AVERAGE(Z5,Z23,Z41,Z59,Z77,Z95,Z113,Z131,Z149,Z167,Z185,Z203,Z221,Z239,Z257,Z275,Z293,Z311,Z329,Z347,Z365,Z383,Z401,Z419)</f>
        <v>0</v>
      </c>
      <c r="AD5" s="1">
        <f>+AVERAGE(AA5,AA23,AA41,AA59,AA77,AA95,AA113,AA131,AA149,AA167,AA185,AA203,AA221,AA239,AA257,AA275,AA293,AA311,AA329,AA347,AA365,AA383,AA401,AA419)</f>
        <v>300.00001200000003</v>
      </c>
      <c r="AE5" s="43">
        <f>+$AC$5-AC5</f>
        <v>0</v>
      </c>
      <c r="AG5" s="16">
        <f>+H11</f>
        <v>5</v>
      </c>
      <c r="AH5" s="16">
        <f>+AH4</f>
        <v>286.25499183333335</v>
      </c>
    </row>
    <row r="6" spans="1:34" ht="15" customHeight="1" x14ac:dyDescent="0.25">
      <c r="A6" s="3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4"/>
      <c r="S6" s="1">
        <v>0.51724099999999995</v>
      </c>
      <c r="T6" s="1">
        <v>282.40409499999998</v>
      </c>
      <c r="U6" s="1">
        <v>1604.5209170000001</v>
      </c>
      <c r="V6" s="1">
        <v>1.823088</v>
      </c>
      <c r="W6" s="1">
        <v>30.062363000000001</v>
      </c>
      <c r="Y6" s="6">
        <v>0</v>
      </c>
      <c r="Z6" s="6">
        <v>-0.32738</v>
      </c>
      <c r="AA6" s="6">
        <v>301.51233100000002</v>
      </c>
      <c r="AC6" s="1">
        <f t="shared" ref="AC6:AD22" si="0">+AVERAGE(Z6,Z24,Z42,Z60,Z78,Z96,Z114,Z132,Z150,Z168,Z186,Z204,Z222,Z240,Z258,Z276,Z294,Z312,Z330,Z348,Z366,Z384,Z402,Z420)</f>
        <v>-0.32737999999999995</v>
      </c>
      <c r="AD6" s="1">
        <f t="shared" si="0"/>
        <v>302.13433016666664</v>
      </c>
      <c r="AE6" s="43">
        <f>+$AC$5-AC6</f>
        <v>0.32737999999999995</v>
      </c>
      <c r="AG6" s="16">
        <f>+AG5</f>
        <v>5</v>
      </c>
      <c r="AH6" s="16">
        <f>+I12</f>
        <v>300.82363480000004</v>
      </c>
    </row>
    <row r="7" spans="1:34" ht="18" customHeight="1" x14ac:dyDescent="0.25">
      <c r="A7" s="80" t="s">
        <v>22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34"/>
      <c r="S7" s="1">
        <v>1.071429</v>
      </c>
      <c r="T7" s="1">
        <v>282.41863799999999</v>
      </c>
      <c r="U7" s="1">
        <v>1604.5247320000001</v>
      </c>
      <c r="V7" s="1">
        <v>1.823088</v>
      </c>
      <c r="W7" s="1">
        <v>30.067295000000001</v>
      </c>
      <c r="Y7" s="6">
        <v>0</v>
      </c>
      <c r="Z7" s="6">
        <v>-0.98214100000000004</v>
      </c>
      <c r="AA7" s="6">
        <v>303.07504499999999</v>
      </c>
      <c r="AC7" s="1">
        <f t="shared" si="0"/>
        <v>-0.98214100000000026</v>
      </c>
      <c r="AD7" s="1">
        <f t="shared" si="0"/>
        <v>303.93826949999999</v>
      </c>
      <c r="AE7" s="43">
        <f>+$AC$5-AC7</f>
        <v>0.98214100000000026</v>
      </c>
      <c r="AG7" s="16">
        <f>+H12</f>
        <v>10</v>
      </c>
      <c r="AH7" s="16">
        <f>+AH6</f>
        <v>300.82363480000004</v>
      </c>
    </row>
    <row r="8" spans="1:34" s="3" customFormat="1" ht="15" customHeight="1" x14ac:dyDescent="0.25">
      <c r="A8" s="35"/>
      <c r="Q8" s="36"/>
      <c r="S8" s="1">
        <v>1.6625620000000001</v>
      </c>
      <c r="T8" s="1">
        <v>282.50008800000001</v>
      </c>
      <c r="U8" s="1">
        <v>1604.591608</v>
      </c>
      <c r="V8" s="1">
        <v>1.823088</v>
      </c>
      <c r="W8" s="1">
        <v>30.094919000000001</v>
      </c>
      <c r="X8" s="1"/>
      <c r="Y8" s="6">
        <v>0</v>
      </c>
      <c r="Z8" s="6">
        <v>-1.6369020000000001</v>
      </c>
      <c r="AA8" s="6">
        <v>303.37294900000001</v>
      </c>
      <c r="AC8" s="1">
        <f t="shared" si="0"/>
        <v>-1.6369019999999994</v>
      </c>
      <c r="AD8" s="1">
        <f t="shared" si="0"/>
        <v>309.20234816666664</v>
      </c>
      <c r="AE8" s="44">
        <f t="shared" ref="AE8:AE13" si="1">+$AC$5-AC8</f>
        <v>1.6369019999999994</v>
      </c>
      <c r="AG8" s="16">
        <f>+AG7</f>
        <v>10</v>
      </c>
      <c r="AH8" s="16">
        <f>+I13</f>
        <v>327.93342480000001</v>
      </c>
    </row>
    <row r="9" spans="1:34" s="46" customFormat="1" ht="15" customHeight="1" x14ac:dyDescent="0.25">
      <c r="A9" s="37"/>
      <c r="B9" s="47" t="s">
        <v>5</v>
      </c>
      <c r="C9" s="47" t="s">
        <v>4</v>
      </c>
      <c r="D9" s="47" t="s">
        <v>14</v>
      </c>
      <c r="E9" s="8"/>
      <c r="F9" s="82" t="s">
        <v>18</v>
      </c>
      <c r="H9" s="47" t="s">
        <v>29</v>
      </c>
      <c r="I9" s="47" t="s">
        <v>4</v>
      </c>
      <c r="J9" s="47" t="s">
        <v>14</v>
      </c>
      <c r="K9" s="47" t="s">
        <v>15</v>
      </c>
      <c r="L9" s="47" t="s">
        <v>23</v>
      </c>
      <c r="M9" s="47" t="s">
        <v>24</v>
      </c>
      <c r="N9" s="47" t="s">
        <v>26</v>
      </c>
      <c r="O9" s="47" t="s">
        <v>27</v>
      </c>
      <c r="Q9" s="38"/>
      <c r="S9" s="1">
        <v>2.2906399999999998</v>
      </c>
      <c r="T9" s="1">
        <v>282.58675299999999</v>
      </c>
      <c r="U9" s="1">
        <v>1604.673624</v>
      </c>
      <c r="V9" s="1">
        <v>1.823088</v>
      </c>
      <c r="W9" s="1">
        <v>30.124327999999998</v>
      </c>
      <c r="Y9" s="6">
        <v>0</v>
      </c>
      <c r="Z9" s="6">
        <v>-2.2916620000000001</v>
      </c>
      <c r="AA9" s="6">
        <v>303.670883</v>
      </c>
      <c r="AC9" s="1">
        <f t="shared" si="0"/>
        <v>-2.2916619999999996</v>
      </c>
      <c r="AD9" s="1">
        <f t="shared" si="0"/>
        <v>313.39445474999997</v>
      </c>
      <c r="AE9" s="43">
        <f t="shared" si="1"/>
        <v>2.2916619999999996</v>
      </c>
      <c r="AG9" s="16">
        <f>+H13</f>
        <v>15</v>
      </c>
      <c r="AH9" s="16">
        <f>+AH8</f>
        <v>327.93342480000001</v>
      </c>
    </row>
    <row r="10" spans="1:34" s="1" customFormat="1" ht="15" customHeight="1" x14ac:dyDescent="0.25">
      <c r="A10" s="39"/>
      <c r="B10" s="7">
        <v>0</v>
      </c>
      <c r="C10" s="7">
        <f>T5</f>
        <v>282.40841599999999</v>
      </c>
      <c r="D10" s="7">
        <f>AVERAGE(AD5:AD6)</f>
        <v>301.06717108333333</v>
      </c>
      <c r="E10" s="18"/>
      <c r="F10" s="83"/>
      <c r="H10" s="47" t="s">
        <v>19</v>
      </c>
      <c r="I10" s="47" t="s">
        <v>13</v>
      </c>
      <c r="J10" s="47" t="s">
        <v>13</v>
      </c>
      <c r="K10" s="47" t="s">
        <v>28</v>
      </c>
      <c r="L10" s="47" t="s">
        <v>37</v>
      </c>
      <c r="M10" s="47" t="s">
        <v>25</v>
      </c>
      <c r="N10" s="47" t="s">
        <v>25</v>
      </c>
      <c r="O10" s="47" t="s">
        <v>25</v>
      </c>
      <c r="Q10" s="40"/>
      <c r="S10" s="1">
        <v>2.9556650000000002</v>
      </c>
      <c r="T10" s="1">
        <v>284.24224299999997</v>
      </c>
      <c r="U10" s="1">
        <v>1606.527448</v>
      </c>
      <c r="V10" s="1">
        <v>1.823671</v>
      </c>
      <c r="W10" s="1">
        <v>30.689969999999999</v>
      </c>
      <c r="Y10" s="6">
        <v>0</v>
      </c>
      <c r="Z10" s="6">
        <v>-2.9464229999999998</v>
      </c>
      <c r="AA10" s="6">
        <v>303.968817</v>
      </c>
      <c r="AC10" s="1">
        <f t="shared" si="0"/>
        <v>-2.9464229999999998</v>
      </c>
      <c r="AD10" s="1">
        <f t="shared" si="0"/>
        <v>314.44427375000004</v>
      </c>
      <c r="AE10" s="43">
        <f t="shared" si="1"/>
        <v>2.9464229999999998</v>
      </c>
      <c r="AG10" s="16">
        <f>+AG9</f>
        <v>15</v>
      </c>
      <c r="AH10" s="16">
        <f>+I14</f>
        <v>375.70752300000004</v>
      </c>
    </row>
    <row r="11" spans="1:34" s="1" customFormat="1" ht="15" customHeight="1" x14ac:dyDescent="0.25">
      <c r="A11" s="39"/>
      <c r="B11" s="7">
        <v>1</v>
      </c>
      <c r="C11" s="7">
        <f>+T8</f>
        <v>282.50008800000001</v>
      </c>
      <c r="D11" s="7">
        <f>AD7</f>
        <v>303.93826949999999</v>
      </c>
      <c r="E11" s="20">
        <f>+$B$11/C11</f>
        <v>3.5398219061793705E-3</v>
      </c>
      <c r="F11" s="84">
        <f>+$B$40/(SUM(E11:E40))</f>
        <v>335.50461595713085</v>
      </c>
      <c r="H11" s="9">
        <v>5</v>
      </c>
      <c r="I11" s="9">
        <f>+AVERAGE(C10:C15)</f>
        <v>286.25499183333335</v>
      </c>
      <c r="J11" s="9">
        <f>+AVERAGE(D10:D15)</f>
        <v>322.57996150694447</v>
      </c>
      <c r="K11" s="9">
        <f>+(0.5*((J11/I11)^2)-1)/(((J11/I11)^2)-1)</f>
        <v>-1.3525558261654218</v>
      </c>
      <c r="L11" s="9">
        <f>+AVERAGE(V5:V14)</f>
        <v>1.8244577</v>
      </c>
      <c r="M11" s="9">
        <f>+(I11^2)*(L11/1000)</f>
        <v>149.49956753443516</v>
      </c>
      <c r="N11" s="9">
        <f>2*M11*(1+K11)</f>
        <v>-105.41388708695212</v>
      </c>
      <c r="O11" s="9">
        <f>+(N11/(3*(1-(2*K11))))</f>
        <v>-9.4836446670136052</v>
      </c>
      <c r="Q11" s="40"/>
      <c r="S11" s="1">
        <v>3.657635</v>
      </c>
      <c r="T11" s="1">
        <v>287.79035800000003</v>
      </c>
      <c r="U11" s="1">
        <v>1610.5084420000001</v>
      </c>
      <c r="V11" s="1">
        <v>1.824983</v>
      </c>
      <c r="W11" s="1">
        <v>31.926729999999999</v>
      </c>
      <c r="Y11" s="6">
        <v>0</v>
      </c>
      <c r="Z11" s="6">
        <v>-3.6011839999999999</v>
      </c>
      <c r="AA11" s="6">
        <v>304.266751</v>
      </c>
      <c r="AC11" s="1">
        <f t="shared" si="0"/>
        <v>-3.6011840000000013</v>
      </c>
      <c r="AD11" s="1">
        <f t="shared" si="0"/>
        <v>327.93244475</v>
      </c>
      <c r="AE11" s="44">
        <f t="shared" si="1"/>
        <v>3.6011840000000013</v>
      </c>
      <c r="AG11" s="16">
        <f>+H14</f>
        <v>30</v>
      </c>
      <c r="AH11" s="16">
        <f>+AH10</f>
        <v>375.70752300000004</v>
      </c>
    </row>
    <row r="12" spans="1:34" s="1" customFormat="1" ht="15" customHeight="1" x14ac:dyDescent="0.25">
      <c r="A12" s="39"/>
      <c r="B12" s="7">
        <v>2</v>
      </c>
      <c r="C12" s="7">
        <f>+T9</f>
        <v>282.58675299999999</v>
      </c>
      <c r="D12" s="7">
        <f>AVERAGE(AD8:AD9)</f>
        <v>311.29840145833327</v>
      </c>
      <c r="E12" s="20">
        <f t="shared" ref="E12:E40" si="2">+$B$11/C12</f>
        <v>3.5387362973805076E-3</v>
      </c>
      <c r="F12" s="84"/>
      <c r="H12" s="9">
        <v>10</v>
      </c>
      <c r="I12" s="9">
        <f>+AVERAGE(C16:C20)</f>
        <v>300.82363480000004</v>
      </c>
      <c r="J12" s="9">
        <f>+AVERAGE(D16:D20)</f>
        <v>511.62584636250006</v>
      </c>
      <c r="K12" s="9">
        <f>+(0.5*((J12/I12)^2)-1)/(((J12/I12)^2)-1)</f>
        <v>0.23580634403872636</v>
      </c>
      <c r="L12" s="9">
        <f>+AVERAGE(V14:V20)</f>
        <v>1.8329929999999999</v>
      </c>
      <c r="M12" s="9">
        <f>+(I12^2)*(L12/1000)</f>
        <v>165.87644354908738</v>
      </c>
      <c r="N12" s="9">
        <f>2*M12*(1+K12)</f>
        <v>409.9823225290877</v>
      </c>
      <c r="O12" s="9">
        <f>+(N12/(3*(1-(2*K12))))</f>
        <v>258.63750149321288</v>
      </c>
      <c r="Q12" s="40"/>
      <c r="S12" s="1">
        <v>4.3965519999999998</v>
      </c>
      <c r="T12" s="1">
        <v>290.24094300000002</v>
      </c>
      <c r="U12" s="1">
        <v>1613.3021120000001</v>
      </c>
      <c r="V12" s="1">
        <v>1.826003</v>
      </c>
      <c r="W12" s="1">
        <v>32.800615000000001</v>
      </c>
      <c r="Y12" s="6">
        <v>0</v>
      </c>
      <c r="Z12" s="6">
        <v>-4.2559449999999996</v>
      </c>
      <c r="AA12" s="6">
        <v>310.28920399999998</v>
      </c>
      <c r="AC12" s="1">
        <f t="shared" si="0"/>
        <v>-4.2559449999999988</v>
      </c>
      <c r="AD12" s="1">
        <f t="shared" si="0"/>
        <v>344.00638450000002</v>
      </c>
      <c r="AE12" s="45">
        <f t="shared" si="1"/>
        <v>4.2559449999999988</v>
      </c>
    </row>
    <row r="13" spans="1:34" s="1" customFormat="1" ht="15" customHeight="1" x14ac:dyDescent="0.25">
      <c r="A13" s="39"/>
      <c r="B13" s="7">
        <v>3</v>
      </c>
      <c r="C13" s="7">
        <f>+T11</f>
        <v>287.79035800000003</v>
      </c>
      <c r="D13" s="7">
        <f>AD10</f>
        <v>314.44427375000004</v>
      </c>
      <c r="E13" s="20">
        <f t="shared" si="2"/>
        <v>3.4747515759370922E-3</v>
      </c>
      <c r="F13" s="84"/>
      <c r="H13" s="9">
        <v>15</v>
      </c>
      <c r="I13" s="9">
        <f>+AVERAGE(C21:C25)</f>
        <v>327.93342480000001</v>
      </c>
      <c r="J13" s="9">
        <f>+AVERAGE(D21:D25)</f>
        <v>820.38713293333331</v>
      </c>
      <c r="K13" s="9">
        <f>+(0.5*((J13/I13)^2)-1)/(((J13/I13)^2)-1)</f>
        <v>0.40491482244686811</v>
      </c>
      <c r="L13" s="9">
        <f>+AVERAGE(V19:V28)</f>
        <v>1.8445106000000002</v>
      </c>
      <c r="M13" s="9">
        <f>+(I13^2)*(L13/1000)</f>
        <v>198.35928064340982</v>
      </c>
      <c r="N13" s="9">
        <f>2*M13*(1+K13)</f>
        <v>557.35578709164918</v>
      </c>
      <c r="O13" s="9">
        <f>+(N13/(3*(1-(2*K13))))</f>
        <v>976.94123913303724</v>
      </c>
      <c r="Q13" s="40"/>
      <c r="S13" s="1">
        <v>5.1724139999999998</v>
      </c>
      <c r="T13" s="1">
        <v>292.00339300000002</v>
      </c>
      <c r="U13" s="1">
        <v>1615.3775450000001</v>
      </c>
      <c r="V13" s="1">
        <v>1.8268759999999999</v>
      </c>
      <c r="W13" s="1">
        <v>33.439155999999997</v>
      </c>
      <c r="Y13" s="6">
        <v>0</v>
      </c>
      <c r="Z13" s="6">
        <v>-5.6309420000000001</v>
      </c>
      <c r="AA13" s="6">
        <v>357.21662600000002</v>
      </c>
      <c r="AC13" s="1">
        <f t="shared" si="0"/>
        <v>-5.6309419999999983</v>
      </c>
      <c r="AD13" s="1">
        <f t="shared" si="0"/>
        <v>393.51809274999999</v>
      </c>
      <c r="AE13" s="43">
        <f t="shared" si="1"/>
        <v>5.6309419999999983</v>
      </c>
    </row>
    <row r="14" spans="1:34" s="1" customFormat="1" ht="15" customHeight="1" x14ac:dyDescent="0.25">
      <c r="A14" s="39"/>
      <c r="B14" s="7">
        <v>4</v>
      </c>
      <c r="C14" s="7">
        <f>+T12</f>
        <v>290.24094300000002</v>
      </c>
      <c r="D14" s="7">
        <f>AVERAGE(AD11:AD12)</f>
        <v>335.96941462500001</v>
      </c>
      <c r="E14" s="20">
        <f t="shared" si="2"/>
        <v>3.4454132820261681E-3</v>
      </c>
      <c r="F14" s="84"/>
      <c r="H14" s="9">
        <f>+B40</f>
        <v>30</v>
      </c>
      <c r="I14" s="9">
        <f>+AVERAGE(C26:C40)</f>
        <v>375.70752300000004</v>
      </c>
      <c r="J14" s="9">
        <f>+AVERAGE(D26:D40)</f>
        <v>1407.320216208333</v>
      </c>
      <c r="K14" s="9">
        <f>+(0.5*((J14/I14)^2)-1)/(((J14/I14)^2)-1)</f>
        <v>0.4616297163231976</v>
      </c>
      <c r="L14" s="9">
        <f>+AVERAGE(V28:V34)</f>
        <v>1.8558862857142857</v>
      </c>
      <c r="M14" s="9">
        <f>+(I14^2)*(L14/1000)</f>
        <v>261.96974963884747</v>
      </c>
      <c r="N14" s="9">
        <f>2*M14*(1+K14)</f>
        <v>765.8055416997754</v>
      </c>
      <c r="O14" s="9">
        <f>+(N14/(3*(1-(2*K14))))</f>
        <v>3326.3829380319821</v>
      </c>
      <c r="Q14" s="40"/>
      <c r="S14" s="1">
        <v>5.9852220000000003</v>
      </c>
      <c r="T14" s="1">
        <v>293.08095600000001</v>
      </c>
      <c r="U14" s="1">
        <v>1616.7323590000001</v>
      </c>
      <c r="V14" s="1">
        <v>1.827604</v>
      </c>
      <c r="W14" s="1">
        <v>33.833730000000003</v>
      </c>
      <c r="Y14" s="6">
        <v>0</v>
      </c>
      <c r="Z14" s="6">
        <v>-7.0059389999999997</v>
      </c>
      <c r="AA14" s="6">
        <v>414.385289</v>
      </c>
      <c r="AC14" s="1">
        <f t="shared" si="0"/>
        <v>-7.0059389999999988</v>
      </c>
      <c r="AD14" s="1">
        <f t="shared" si="0"/>
        <v>465.09801349999998</v>
      </c>
      <c r="AE14" s="43">
        <f>+$AC$5-AC14</f>
        <v>7.0059389999999988</v>
      </c>
      <c r="AG14" s="85" t="s">
        <v>21</v>
      </c>
      <c r="AH14" s="85"/>
    </row>
    <row r="15" spans="1:34" s="1" customFormat="1" ht="15" customHeight="1" x14ac:dyDescent="0.25">
      <c r="A15" s="39"/>
      <c r="B15" s="7">
        <v>5</v>
      </c>
      <c r="C15" s="7">
        <f>+T13</f>
        <v>292.00339300000002</v>
      </c>
      <c r="D15" s="7">
        <f>AVERAGE(AD12:AD13)</f>
        <v>368.76223862500001</v>
      </c>
      <c r="E15" s="20">
        <f t="shared" si="2"/>
        <v>3.4246177406575544E-3</v>
      </c>
      <c r="F15" s="84"/>
      <c r="G15" s="3"/>
      <c r="H15" s="3"/>
      <c r="I15" s="3"/>
      <c r="J15" s="3"/>
      <c r="K15" s="3"/>
      <c r="L15" s="3"/>
      <c r="M15" s="3"/>
      <c r="N15" s="3"/>
      <c r="Q15" s="40"/>
      <c r="S15" s="1">
        <v>6.834975</v>
      </c>
      <c r="T15" s="1">
        <v>292.66974299999998</v>
      </c>
      <c r="U15" s="1">
        <v>1616.453767</v>
      </c>
      <c r="V15" s="1">
        <v>1.8278749999999999</v>
      </c>
      <c r="W15" s="1">
        <v>33.682777999999999</v>
      </c>
      <c r="Y15" s="1">
        <v>0</v>
      </c>
      <c r="Z15" s="1">
        <v>-8.3809380000000004</v>
      </c>
      <c r="AA15" s="1">
        <v>479.58636300000001</v>
      </c>
      <c r="AC15" s="1">
        <f t="shared" si="0"/>
        <v>-8.3809380000000004</v>
      </c>
      <c r="AD15" s="1">
        <f t="shared" si="0"/>
        <v>517.89490133333334</v>
      </c>
      <c r="AE15" s="43">
        <f t="shared" ref="AE15:AE22" si="3">+$AC$5-AC15</f>
        <v>8.3809380000000004</v>
      </c>
      <c r="AG15" s="1">
        <f>+AG4</f>
        <v>0</v>
      </c>
      <c r="AH15" s="1">
        <f>+J11</f>
        <v>322.57996150694447</v>
      </c>
    </row>
    <row r="16" spans="1:34" s="1" customFormat="1" ht="15" customHeight="1" x14ac:dyDescent="0.25">
      <c r="A16" s="39"/>
      <c r="B16" s="7">
        <v>6</v>
      </c>
      <c r="C16" s="7">
        <f>+T14</f>
        <v>293.08095600000001</v>
      </c>
      <c r="D16" s="7">
        <f>AVERAGE(D15,D17)</f>
        <v>416.93012606249999</v>
      </c>
      <c r="E16" s="20">
        <f t="shared" si="2"/>
        <v>3.4120265391791608E-3</v>
      </c>
      <c r="F16" s="84"/>
      <c r="Q16" s="40"/>
      <c r="S16" s="1">
        <v>7.7216750000000003</v>
      </c>
      <c r="T16" s="1">
        <v>299.37434200000001</v>
      </c>
      <c r="U16" s="1">
        <v>1624.0706439999999</v>
      </c>
      <c r="V16" s="1">
        <v>1.8306560000000001</v>
      </c>
      <c r="W16" s="1">
        <v>36.202221999999999</v>
      </c>
      <c r="Y16" s="1">
        <v>0</v>
      </c>
      <c r="Z16" s="1">
        <v>-9.7559349999999991</v>
      </c>
      <c r="AA16" s="1">
        <v>556.29479900000001</v>
      </c>
      <c r="AC16" s="1">
        <f t="shared" si="0"/>
        <v>-9.7559349999999974</v>
      </c>
      <c r="AD16" s="1">
        <f t="shared" si="0"/>
        <v>599.50582683333334</v>
      </c>
      <c r="AE16" s="43">
        <f t="shared" si="3"/>
        <v>9.7559349999999974</v>
      </c>
      <c r="AG16" s="1">
        <f t="shared" ref="AG16:AG21" si="4">+AG5</f>
        <v>5</v>
      </c>
      <c r="AH16" s="1">
        <f>+AH15</f>
        <v>322.57996150694447</v>
      </c>
    </row>
    <row r="17" spans="1:34" s="1" customFormat="1" ht="15" customHeight="1" x14ac:dyDescent="0.25">
      <c r="A17" s="39"/>
      <c r="B17" s="7">
        <v>7</v>
      </c>
      <c r="C17" s="7">
        <f t="shared" ref="C17:C21" si="5">+T15</f>
        <v>292.66974299999998</v>
      </c>
      <c r="D17" s="7">
        <f>AD14</f>
        <v>465.09801349999998</v>
      </c>
      <c r="E17" s="20">
        <f t="shared" si="2"/>
        <v>3.4168205764953299E-3</v>
      </c>
      <c r="F17" s="84"/>
      <c r="G17" s="3"/>
      <c r="H17" s="3"/>
      <c r="I17" s="3"/>
      <c r="J17" s="3"/>
      <c r="K17" s="3"/>
      <c r="L17" s="3"/>
      <c r="M17" s="3"/>
      <c r="N17" s="3"/>
      <c r="Q17" s="40"/>
      <c r="S17" s="1">
        <v>8.6453199999999999</v>
      </c>
      <c r="T17" s="1">
        <v>306.08671900000002</v>
      </c>
      <c r="U17" s="1">
        <v>1631.693244</v>
      </c>
      <c r="V17" s="1">
        <v>1.8334330000000001</v>
      </c>
      <c r="W17" s="1">
        <v>38.851126999999998</v>
      </c>
      <c r="Y17" s="1">
        <v>0</v>
      </c>
      <c r="Z17" s="1">
        <v>-11.130932</v>
      </c>
      <c r="AA17" s="1">
        <v>583.85068200000001</v>
      </c>
      <c r="AC17" s="1">
        <f t="shared" si="0"/>
        <v>-11.130932</v>
      </c>
      <c r="AD17" s="1">
        <f t="shared" si="0"/>
        <v>646.12505825000005</v>
      </c>
      <c r="AE17" s="43">
        <f t="shared" si="3"/>
        <v>11.130932</v>
      </c>
      <c r="AG17" s="1">
        <f t="shared" si="4"/>
        <v>5</v>
      </c>
      <c r="AH17" s="1">
        <f>+J12</f>
        <v>511.62584636250006</v>
      </c>
    </row>
    <row r="18" spans="1:34" s="1" customFormat="1" ht="15" customHeight="1" x14ac:dyDescent="0.25">
      <c r="A18" s="39"/>
      <c r="B18" s="7">
        <v>8</v>
      </c>
      <c r="C18" s="7">
        <f t="shared" si="5"/>
        <v>299.37434200000001</v>
      </c>
      <c r="D18" s="7">
        <f>AD15</f>
        <v>517.89490133333334</v>
      </c>
      <c r="E18" s="20">
        <f t="shared" si="2"/>
        <v>3.3402996172597851E-3</v>
      </c>
      <c r="F18" s="84"/>
      <c r="G18" s="3"/>
      <c r="H18" s="3"/>
      <c r="I18" s="3"/>
      <c r="J18" s="3"/>
      <c r="K18" s="3"/>
      <c r="L18" s="3"/>
      <c r="M18" s="3"/>
      <c r="N18" s="3"/>
      <c r="Q18" s="40"/>
      <c r="S18" s="1">
        <v>9.605912</v>
      </c>
      <c r="T18" s="1">
        <v>312.90641399999998</v>
      </c>
      <c r="U18" s="1">
        <v>1639.4302849999999</v>
      </c>
      <c r="V18" s="1">
        <v>1.8362050000000001</v>
      </c>
      <c r="W18" s="1">
        <v>41.675550000000001</v>
      </c>
      <c r="Y18" s="1">
        <v>0</v>
      </c>
      <c r="Z18" s="1">
        <v>-12.505929999999999</v>
      </c>
      <c r="AA18" s="1">
        <v>630.19579599999997</v>
      </c>
      <c r="AC18" s="1">
        <f t="shared" si="0"/>
        <v>-12.505930000000001</v>
      </c>
      <c r="AD18" s="1">
        <f t="shared" si="0"/>
        <v>706.3969075</v>
      </c>
      <c r="AE18" s="43">
        <f t="shared" si="3"/>
        <v>12.505930000000001</v>
      </c>
      <c r="AG18" s="1">
        <f t="shared" si="4"/>
        <v>10</v>
      </c>
      <c r="AH18" s="1">
        <f>+AH17</f>
        <v>511.62584636250006</v>
      </c>
    </row>
    <row r="19" spans="1:34" s="1" customFormat="1" ht="15" customHeight="1" x14ac:dyDescent="0.25">
      <c r="A19" s="39"/>
      <c r="B19" s="7">
        <v>9</v>
      </c>
      <c r="C19" s="7">
        <f t="shared" si="5"/>
        <v>306.08671900000002</v>
      </c>
      <c r="D19" s="7">
        <f>AVERAGE(D18,D20)</f>
        <v>558.7003640833334</v>
      </c>
      <c r="E19" s="20">
        <f t="shared" si="2"/>
        <v>3.2670479897561316E-3</v>
      </c>
      <c r="F19" s="84"/>
      <c r="G19" s="3"/>
      <c r="H19" s="3"/>
      <c r="I19" s="3"/>
      <c r="J19" s="3"/>
      <c r="K19" s="3"/>
      <c r="L19" s="3"/>
      <c r="M19" s="3"/>
      <c r="N19" s="3"/>
      <c r="Q19" s="40"/>
      <c r="S19" s="1">
        <v>10.603448</v>
      </c>
      <c r="T19" s="1">
        <v>311.99023099999999</v>
      </c>
      <c r="U19" s="1">
        <v>1638.5405060000001</v>
      </c>
      <c r="V19" s="1">
        <v>1.8362050000000001</v>
      </c>
      <c r="W19" s="1">
        <v>41.288173</v>
      </c>
      <c r="Y19" s="1">
        <v>0</v>
      </c>
      <c r="Z19" s="1">
        <v>-13.880927</v>
      </c>
      <c r="AA19" s="1">
        <v>777.99045999999998</v>
      </c>
      <c r="AC19" s="1">
        <f t="shared" si="0"/>
        <v>-13.880927</v>
      </c>
      <c r="AD19" s="1">
        <f t="shared" si="0"/>
        <v>922.68907033333346</v>
      </c>
      <c r="AE19" s="43">
        <f t="shared" si="3"/>
        <v>13.880927</v>
      </c>
      <c r="AG19" s="1">
        <f t="shared" si="4"/>
        <v>10</v>
      </c>
      <c r="AH19" s="1">
        <f>+J13</f>
        <v>820.38713293333331</v>
      </c>
    </row>
    <row r="20" spans="1:34" s="1" customFormat="1" ht="15" customHeight="1" x14ac:dyDescent="0.25">
      <c r="A20" s="39"/>
      <c r="B20" s="7">
        <v>10</v>
      </c>
      <c r="C20" s="7">
        <f t="shared" si="5"/>
        <v>312.90641399999998</v>
      </c>
      <c r="D20" s="7">
        <f>AD16</f>
        <v>599.50582683333334</v>
      </c>
      <c r="E20" s="20">
        <f t="shared" si="2"/>
        <v>3.1958437259774421E-3</v>
      </c>
      <c r="F20" s="84"/>
      <c r="G20" s="3"/>
      <c r="H20" s="3"/>
      <c r="I20" s="3"/>
      <c r="J20" s="3"/>
      <c r="K20" s="3"/>
      <c r="L20" s="3"/>
      <c r="M20" s="3"/>
      <c r="N20" s="3"/>
      <c r="Q20" s="40"/>
      <c r="S20" s="1">
        <v>11.637931</v>
      </c>
      <c r="T20" s="1">
        <v>319.30145599999997</v>
      </c>
      <c r="U20" s="1">
        <v>1646.7413899999999</v>
      </c>
      <c r="V20" s="1">
        <v>1.838973</v>
      </c>
      <c r="W20" s="1">
        <v>44.449162000000001</v>
      </c>
      <c r="Y20" s="1">
        <v>0</v>
      </c>
      <c r="Z20" s="1">
        <v>-15.255924</v>
      </c>
      <c r="AA20" s="1">
        <v>831.49641799999995</v>
      </c>
      <c r="AC20" s="1">
        <f t="shared" si="0"/>
        <v>-15.255923999999995</v>
      </c>
      <c r="AD20" s="1">
        <f t="shared" si="0"/>
        <v>988.24452358333326</v>
      </c>
      <c r="AE20" s="43">
        <f t="shared" si="3"/>
        <v>15.255923999999995</v>
      </c>
      <c r="AG20" s="1">
        <f t="shared" si="4"/>
        <v>15</v>
      </c>
      <c r="AH20" s="1">
        <f>+AH19</f>
        <v>820.38713293333331</v>
      </c>
    </row>
    <row r="21" spans="1:34" s="1" customFormat="1" ht="15" customHeight="1" x14ac:dyDescent="0.25">
      <c r="A21" s="39"/>
      <c r="B21" s="7">
        <v>11</v>
      </c>
      <c r="C21" s="7">
        <f t="shared" si="5"/>
        <v>311.99023099999999</v>
      </c>
      <c r="D21" s="7">
        <f>AD17</f>
        <v>646.12505825000005</v>
      </c>
      <c r="E21" s="20">
        <f t="shared" si="2"/>
        <v>3.2052285637110219E-3</v>
      </c>
      <c r="F21" s="84"/>
      <c r="G21" s="3"/>
      <c r="H21" s="3"/>
      <c r="I21" s="3"/>
      <c r="J21" s="3"/>
      <c r="K21" s="3"/>
      <c r="L21" s="3"/>
      <c r="M21" s="3"/>
      <c r="N21" s="3"/>
      <c r="Q21" s="40"/>
      <c r="S21" s="1">
        <v>12.70936</v>
      </c>
      <c r="T21" s="1">
        <v>326.88918699999999</v>
      </c>
      <c r="U21" s="1">
        <v>1655.2144290000001</v>
      </c>
      <c r="V21" s="1">
        <v>1.8417380000000001</v>
      </c>
      <c r="W21" s="1">
        <v>47.901212999999998</v>
      </c>
      <c r="Y21" s="1">
        <v>0</v>
      </c>
      <c r="Z21" s="1">
        <v>-16.630922000000002</v>
      </c>
      <c r="AA21" s="1">
        <v>1142.2098880000001</v>
      </c>
      <c r="AC21" s="1">
        <f t="shared" si="0"/>
        <v>-16.630922000000002</v>
      </c>
      <c r="AD21" s="1">
        <f t="shared" si="0"/>
        <v>1218.5458341666667</v>
      </c>
      <c r="AE21" s="43">
        <f t="shared" si="3"/>
        <v>16.630922000000002</v>
      </c>
      <c r="AG21" s="1">
        <f t="shared" si="4"/>
        <v>15</v>
      </c>
      <c r="AH21" s="1">
        <f>+J14</f>
        <v>1407.320216208333</v>
      </c>
    </row>
    <row r="22" spans="1:34" s="1" customFormat="1" ht="15" customHeight="1" x14ac:dyDescent="0.25">
      <c r="A22" s="39"/>
      <c r="B22" s="7">
        <v>12</v>
      </c>
      <c r="C22" s="7">
        <f>+T21</f>
        <v>326.88918699999999</v>
      </c>
      <c r="D22" s="7">
        <f>AVERAGE(D21,D23)</f>
        <v>730.33402358333342</v>
      </c>
      <c r="E22" s="20">
        <f t="shared" si="2"/>
        <v>3.0591406500087141E-3</v>
      </c>
      <c r="F22" s="84"/>
      <c r="Q22" s="40"/>
      <c r="S22" s="1">
        <v>13.817734</v>
      </c>
      <c r="T22" s="1">
        <v>326.83023800000001</v>
      </c>
      <c r="U22" s="1">
        <v>1655.158639</v>
      </c>
      <c r="V22" s="1">
        <v>1.8417380000000001</v>
      </c>
      <c r="W22" s="1">
        <v>47.873711999999998</v>
      </c>
      <c r="Y22" s="1">
        <v>0</v>
      </c>
      <c r="Z22" s="1">
        <v>-18.00592</v>
      </c>
      <c r="AA22" s="1">
        <v>1726.2134550000001</v>
      </c>
      <c r="AC22" s="1">
        <f t="shared" si="0"/>
        <v>-18.00592</v>
      </c>
      <c r="AD22" s="1">
        <f t="shared" si="0"/>
        <v>1596.0945982499998</v>
      </c>
      <c r="AE22" s="43">
        <f t="shared" si="3"/>
        <v>18.00592</v>
      </c>
      <c r="AG22" s="1">
        <f>+AG11</f>
        <v>30</v>
      </c>
      <c r="AH22" s="1">
        <f>+AH21</f>
        <v>1407.320216208333</v>
      </c>
    </row>
    <row r="23" spans="1:34" s="1" customFormat="1" ht="15" customHeight="1" x14ac:dyDescent="0.25">
      <c r="A23" s="39"/>
      <c r="B23" s="7">
        <v>13</v>
      </c>
      <c r="C23" s="7">
        <f>+T22</f>
        <v>326.83023800000001</v>
      </c>
      <c r="D23" s="7">
        <f>AVERAGE(AD18:AD19)</f>
        <v>814.54298891666667</v>
      </c>
      <c r="E23" s="20">
        <f t="shared" si="2"/>
        <v>3.0596924143842527E-3</v>
      </c>
      <c r="F23" s="84"/>
      <c r="G23" s="3"/>
      <c r="H23" s="3"/>
      <c r="I23" s="3"/>
      <c r="J23" s="3"/>
      <c r="K23" s="3"/>
      <c r="L23" s="3"/>
      <c r="M23" s="3"/>
      <c r="N23" s="3"/>
      <c r="Q23" s="40"/>
      <c r="S23" s="1">
        <v>14.963054</v>
      </c>
      <c r="T23" s="1">
        <v>336.97873399999997</v>
      </c>
      <c r="U23" s="1">
        <v>1666.3968560000001</v>
      </c>
      <c r="V23" s="1">
        <v>1.8451569999999999</v>
      </c>
      <c r="W23" s="1">
        <v>52.770471999999998</v>
      </c>
      <c r="Y23" s="1">
        <v>5</v>
      </c>
      <c r="Z23" s="1">
        <v>0</v>
      </c>
      <c r="AA23" s="1">
        <v>300.00001200000003</v>
      </c>
    </row>
    <row r="24" spans="1:34" s="1" customFormat="1" ht="15" customHeight="1" x14ac:dyDescent="0.25">
      <c r="A24" s="39"/>
      <c r="B24" s="7">
        <v>14</v>
      </c>
      <c r="C24" s="7">
        <f>+T23</f>
        <v>336.97873399999997</v>
      </c>
      <c r="D24" s="7">
        <f>AD19</f>
        <v>922.68907033333346</v>
      </c>
      <c r="E24" s="20">
        <f t="shared" si="2"/>
        <v>2.9675463140650298E-3</v>
      </c>
      <c r="F24" s="84"/>
      <c r="G24" s="3"/>
      <c r="H24" s="3"/>
      <c r="I24" s="3"/>
      <c r="J24" s="3"/>
      <c r="K24" s="3"/>
      <c r="L24" s="3"/>
      <c r="M24" s="3"/>
      <c r="N24" s="3"/>
      <c r="Q24" s="40"/>
      <c r="S24" s="1">
        <v>16.145320999999999</v>
      </c>
      <c r="T24" s="1">
        <v>337.681085</v>
      </c>
      <c r="U24" s="1">
        <v>1667.091846</v>
      </c>
      <c r="V24" s="1">
        <v>1.8451569999999999</v>
      </c>
      <c r="W24" s="1">
        <v>53.121549000000002</v>
      </c>
      <c r="Y24" s="1">
        <v>5</v>
      </c>
      <c r="Z24" s="1">
        <v>-0.32738</v>
      </c>
      <c r="AA24" s="1">
        <v>300.56711999999999</v>
      </c>
    </row>
    <row r="25" spans="1:34" s="1" customFormat="1" ht="15" customHeight="1" x14ac:dyDescent="0.25">
      <c r="A25" s="39"/>
      <c r="B25" s="7">
        <v>15</v>
      </c>
      <c r="C25" s="7">
        <f>+T23</f>
        <v>336.97873399999997</v>
      </c>
      <c r="D25" s="7">
        <f>AD20</f>
        <v>988.24452358333326</v>
      </c>
      <c r="E25" s="20">
        <f t="shared" si="2"/>
        <v>2.9675463140650298E-3</v>
      </c>
      <c r="F25" s="84"/>
      <c r="G25" s="3"/>
      <c r="H25" s="3"/>
      <c r="I25" s="3"/>
      <c r="J25" s="3"/>
      <c r="K25" s="3"/>
      <c r="L25" s="3"/>
      <c r="M25" s="3"/>
      <c r="N25" s="3"/>
      <c r="Q25" s="40"/>
      <c r="S25" s="1">
        <v>17.364532000000001</v>
      </c>
      <c r="T25" s="1">
        <v>338.79697299999998</v>
      </c>
      <c r="U25" s="1">
        <v>1668.1896449999999</v>
      </c>
      <c r="V25" s="1">
        <v>1.8451569999999999</v>
      </c>
      <c r="W25" s="1">
        <v>53.682619000000003</v>
      </c>
      <c r="Y25" s="6">
        <v>5</v>
      </c>
      <c r="Z25" s="6">
        <v>-0.98214100000000004</v>
      </c>
      <c r="AA25" s="6">
        <v>301.15315299999997</v>
      </c>
    </row>
    <row r="26" spans="1:34" s="1" customFormat="1" ht="15" customHeight="1" x14ac:dyDescent="0.25">
      <c r="A26" s="39"/>
      <c r="B26" s="7">
        <v>16</v>
      </c>
      <c r="C26" s="7">
        <f>+T24</f>
        <v>337.681085</v>
      </c>
      <c r="D26" s="7">
        <f>AD21</f>
        <v>1218.5458341666667</v>
      </c>
      <c r="E26" s="20">
        <f t="shared" si="2"/>
        <v>2.961374043204108E-3</v>
      </c>
      <c r="F26" s="84"/>
      <c r="G26" s="3"/>
      <c r="H26" s="3"/>
      <c r="I26" s="3"/>
      <c r="J26" s="3"/>
      <c r="K26" s="3"/>
      <c r="L26" s="3"/>
      <c r="M26" s="3"/>
      <c r="N26" s="3"/>
      <c r="Q26" s="40"/>
      <c r="S26" s="1">
        <v>18.620688000000001</v>
      </c>
      <c r="T26" s="1">
        <v>355.30924800000003</v>
      </c>
      <c r="U26" s="1">
        <v>1686.3164899999999</v>
      </c>
      <c r="V26" s="1">
        <v>1.8503270000000001</v>
      </c>
      <c r="W26" s="1">
        <v>62.467216999999998</v>
      </c>
      <c r="Y26" s="6">
        <v>5</v>
      </c>
      <c r="Z26" s="6">
        <v>-1.6369020000000001</v>
      </c>
      <c r="AA26" s="6">
        <v>301.26485200000002</v>
      </c>
    </row>
    <row r="27" spans="1:34" s="1" customFormat="1" ht="15" customHeight="1" x14ac:dyDescent="0.25">
      <c r="A27" s="39"/>
      <c r="B27" s="7">
        <v>17</v>
      </c>
      <c r="C27" s="7">
        <f>+T25</f>
        <v>338.79697299999998</v>
      </c>
      <c r="D27" s="7">
        <f>($D$40-$D$26)/14+D26</f>
        <v>1245.513603029762</v>
      </c>
      <c r="E27" s="20">
        <f t="shared" si="2"/>
        <v>2.9516202318608086E-3</v>
      </c>
      <c r="F27" s="84"/>
      <c r="G27" s="3"/>
      <c r="H27" s="3"/>
      <c r="I27" s="3"/>
      <c r="J27" s="3"/>
      <c r="K27" s="3"/>
      <c r="L27" s="3"/>
      <c r="M27" s="3"/>
      <c r="N27" s="3"/>
      <c r="Q27" s="40"/>
      <c r="S27" s="1">
        <v>19.913792999999998</v>
      </c>
      <c r="T27" s="1">
        <v>357.32808699999998</v>
      </c>
      <c r="U27" s="1">
        <v>1688.279986</v>
      </c>
      <c r="V27" s="1">
        <v>1.8503270000000001</v>
      </c>
      <c r="W27" s="1">
        <v>63.604610999999998</v>
      </c>
      <c r="Y27" s="6">
        <v>5</v>
      </c>
      <c r="Z27" s="6">
        <v>-2.2916620000000001</v>
      </c>
      <c r="AA27" s="6">
        <v>301.37658099999999</v>
      </c>
    </row>
    <row r="28" spans="1:34" s="1" customFormat="1" ht="15" customHeight="1" x14ac:dyDescent="0.25">
      <c r="A28" s="39"/>
      <c r="B28" s="7">
        <v>18</v>
      </c>
      <c r="C28" s="7">
        <f>+T26</f>
        <v>355.30924800000003</v>
      </c>
      <c r="D28" s="7">
        <f t="shared" ref="D28:D39" si="6">($D$40-$D$26)/14+D27</f>
        <v>1272.4813718928572</v>
      </c>
      <c r="E28" s="20">
        <f t="shared" si="2"/>
        <v>2.8144496818726201E-3</v>
      </c>
      <c r="F28" s="84"/>
      <c r="G28" s="3"/>
      <c r="H28" s="3"/>
      <c r="I28" s="3"/>
      <c r="J28" s="3"/>
      <c r="K28" s="3"/>
      <c r="L28" s="3"/>
      <c r="M28" s="3"/>
      <c r="N28" s="3"/>
      <c r="Q28" s="40"/>
      <c r="S28" s="1">
        <v>21.243842000000001</v>
      </c>
      <c r="T28" s="1">
        <v>359.85204599999997</v>
      </c>
      <c r="U28" s="1">
        <v>1690.712094</v>
      </c>
      <c r="V28" s="1">
        <v>1.8503270000000001</v>
      </c>
      <c r="W28" s="1">
        <v>65.046453</v>
      </c>
      <c r="Y28" s="6">
        <v>5</v>
      </c>
      <c r="Z28" s="6">
        <v>-2.9464229999999998</v>
      </c>
      <c r="AA28" s="6">
        <v>301.48831000000001</v>
      </c>
    </row>
    <row r="29" spans="1:34" s="1" customFormat="1" ht="15" customHeight="1" x14ac:dyDescent="0.25">
      <c r="A29" s="39"/>
      <c r="B29" s="7">
        <v>19</v>
      </c>
      <c r="C29" s="7">
        <f>+T27</f>
        <v>357.32808699999998</v>
      </c>
      <c r="D29" s="7">
        <f t="shared" si="6"/>
        <v>1299.4491407559524</v>
      </c>
      <c r="E29" s="20">
        <f t="shared" si="2"/>
        <v>2.7985485507048876E-3</v>
      </c>
      <c r="F29" s="84"/>
      <c r="G29" s="3"/>
      <c r="H29" s="3"/>
      <c r="I29" s="3"/>
      <c r="J29" s="3"/>
      <c r="K29" s="3"/>
      <c r="L29" s="3"/>
      <c r="M29" s="3"/>
      <c r="N29" s="3"/>
      <c r="Q29" s="40"/>
      <c r="S29" s="1">
        <v>22.610838000000001</v>
      </c>
      <c r="T29" s="1">
        <v>362.97366</v>
      </c>
      <c r="U29" s="1">
        <v>1693.6978099999999</v>
      </c>
      <c r="V29" s="1">
        <v>1.8503270000000001</v>
      </c>
      <c r="W29" s="1">
        <v>66.860557</v>
      </c>
      <c r="Y29" s="6">
        <v>5</v>
      </c>
      <c r="Z29" s="6">
        <v>-3.6011839999999999</v>
      </c>
      <c r="AA29" s="6">
        <v>301.60003899999998</v>
      </c>
    </row>
    <row r="30" spans="1:34" s="1" customFormat="1" ht="15" customHeight="1" x14ac:dyDescent="0.25">
      <c r="A30" s="39"/>
      <c r="B30" s="7">
        <v>20</v>
      </c>
      <c r="C30" s="7">
        <f>+T27</f>
        <v>357.32808699999998</v>
      </c>
      <c r="D30" s="7">
        <f t="shared" si="6"/>
        <v>1326.4169096190476</v>
      </c>
      <c r="E30" s="20">
        <f t="shared" si="2"/>
        <v>2.7985485507048876E-3</v>
      </c>
      <c r="F30" s="84"/>
      <c r="G30" s="3"/>
      <c r="H30" s="3"/>
      <c r="I30" s="3"/>
      <c r="J30" s="3"/>
      <c r="K30" s="3"/>
      <c r="L30" s="3"/>
      <c r="M30" s="3"/>
      <c r="N30" s="3"/>
      <c r="Q30" s="40"/>
      <c r="S30" s="1">
        <v>24.014778</v>
      </c>
      <c r="T30" s="1">
        <v>389.38257099999998</v>
      </c>
      <c r="U30" s="1">
        <v>1722.4103210000001</v>
      </c>
      <c r="V30" s="1">
        <v>1.8581099999999999</v>
      </c>
      <c r="W30" s="1">
        <v>83.619606000000005</v>
      </c>
      <c r="Y30" s="6">
        <v>5</v>
      </c>
      <c r="Z30" s="6">
        <v>-4.2559449999999996</v>
      </c>
      <c r="AA30" s="6">
        <v>304.56498299999998</v>
      </c>
    </row>
    <row r="31" spans="1:34" s="1" customFormat="1" ht="15" customHeight="1" x14ac:dyDescent="0.25">
      <c r="A31" s="39"/>
      <c r="B31" s="7">
        <v>21</v>
      </c>
      <c r="C31" s="7">
        <f>+T28</f>
        <v>359.85204599999997</v>
      </c>
      <c r="D31" s="7">
        <f t="shared" si="6"/>
        <v>1353.3846784821428</v>
      </c>
      <c r="E31" s="20">
        <f t="shared" si="2"/>
        <v>2.7789198675280007E-3</v>
      </c>
      <c r="F31" s="84"/>
      <c r="Q31" s="40"/>
      <c r="S31" s="1">
        <v>25.455665</v>
      </c>
      <c r="T31" s="1">
        <v>393.877208</v>
      </c>
      <c r="U31" s="1">
        <v>1726.665974</v>
      </c>
      <c r="V31" s="1">
        <v>1.8581099999999999</v>
      </c>
      <c r="W31" s="1">
        <v>86.732506999999998</v>
      </c>
      <c r="Y31" s="6">
        <v>5</v>
      </c>
      <c r="Z31" s="6">
        <v>-5.6309420000000001</v>
      </c>
      <c r="AA31" s="6">
        <v>350.10182900000001</v>
      </c>
    </row>
    <row r="32" spans="1:34" s="1" customFormat="1" ht="15" customHeight="1" x14ac:dyDescent="0.25">
      <c r="A32" s="39"/>
      <c r="B32" s="7">
        <v>22</v>
      </c>
      <c r="C32" s="7">
        <f>+T28</f>
        <v>359.85204599999997</v>
      </c>
      <c r="D32" s="7">
        <f t="shared" si="6"/>
        <v>1380.352447345238</v>
      </c>
      <c r="E32" s="20">
        <f t="shared" si="2"/>
        <v>2.7789198675280007E-3</v>
      </c>
      <c r="F32" s="84"/>
      <c r="G32" s="3"/>
      <c r="H32" s="3"/>
      <c r="I32" s="3"/>
      <c r="J32" s="3"/>
      <c r="K32" s="3"/>
      <c r="L32" s="3"/>
      <c r="M32" s="3"/>
      <c r="N32" s="3"/>
      <c r="Q32" s="40"/>
      <c r="S32" s="1">
        <v>26.933496999999999</v>
      </c>
      <c r="T32" s="1">
        <v>399.23500999999999</v>
      </c>
      <c r="U32" s="1">
        <v>1731.7155600000001</v>
      </c>
      <c r="V32" s="1">
        <v>1.8581099999999999</v>
      </c>
      <c r="W32" s="1">
        <v>90.545946000000001</v>
      </c>
      <c r="Y32" s="6">
        <v>5</v>
      </c>
      <c r="Z32" s="6">
        <v>-7.0059389999999997</v>
      </c>
      <c r="AA32" s="6">
        <v>407.01547299999999</v>
      </c>
    </row>
    <row r="33" spans="1:27" s="1" customFormat="1" ht="15" customHeight="1" x14ac:dyDescent="0.25">
      <c r="A33" s="39"/>
      <c r="B33" s="7">
        <v>23</v>
      </c>
      <c r="C33" s="7">
        <f>+T29</f>
        <v>362.97366</v>
      </c>
      <c r="D33" s="7">
        <f t="shared" si="6"/>
        <v>1407.3202162083332</v>
      </c>
      <c r="E33" s="20">
        <f t="shared" si="2"/>
        <v>2.7550208464162387E-3</v>
      </c>
      <c r="F33" s="84"/>
      <c r="G33" s="3"/>
      <c r="H33" s="3"/>
      <c r="I33" s="3"/>
      <c r="J33" s="3"/>
      <c r="K33" s="3"/>
      <c r="L33" s="3"/>
      <c r="M33" s="3"/>
      <c r="N33" s="3"/>
      <c r="Q33" s="40"/>
      <c r="S33" s="1">
        <v>28.448274000000001</v>
      </c>
      <c r="T33" s="1">
        <v>405.56466599999999</v>
      </c>
      <c r="U33" s="1">
        <v>1737.657905</v>
      </c>
      <c r="V33" s="1">
        <v>1.8581099999999999</v>
      </c>
      <c r="W33" s="1">
        <v>95.197457</v>
      </c>
      <c r="Y33" s="6">
        <v>5</v>
      </c>
      <c r="Z33" s="6">
        <v>-8.3809380000000004</v>
      </c>
      <c r="AA33" s="6">
        <v>470.98067400000002</v>
      </c>
    </row>
    <row r="34" spans="1:27" s="1" customFormat="1" ht="15" customHeight="1" x14ac:dyDescent="0.25">
      <c r="A34" s="39"/>
      <c r="B34" s="7">
        <v>24</v>
      </c>
      <c r="C34" s="7">
        <f>+T30</f>
        <v>389.38257099999998</v>
      </c>
      <c r="D34" s="7">
        <f t="shared" si="6"/>
        <v>1434.2879850714285</v>
      </c>
      <c r="E34" s="20">
        <f t="shared" si="2"/>
        <v>2.5681683631391915E-3</v>
      </c>
      <c r="F34" s="84"/>
      <c r="G34" s="3"/>
      <c r="H34" s="3"/>
      <c r="I34" s="3"/>
      <c r="J34" s="3"/>
      <c r="K34" s="3"/>
      <c r="L34" s="3"/>
      <c r="M34" s="3"/>
      <c r="N34" s="3"/>
      <c r="Q34" s="40"/>
      <c r="S34" s="1">
        <v>33.103447000000003</v>
      </c>
      <c r="T34" s="1">
        <v>413.63248199999998</v>
      </c>
      <c r="U34" s="1">
        <v>1745.1696400000001</v>
      </c>
      <c r="V34" s="1">
        <v>1.8581099999999999</v>
      </c>
      <c r="W34" s="1">
        <v>101.36055899999999</v>
      </c>
      <c r="Y34" s="1">
        <v>5</v>
      </c>
      <c r="Z34" s="1">
        <v>-9.7559349999999991</v>
      </c>
      <c r="AA34" s="1">
        <v>545.89694699999995</v>
      </c>
    </row>
    <row r="35" spans="1:27" s="1" customFormat="1" ht="15" customHeight="1" x14ac:dyDescent="0.25">
      <c r="A35" s="39"/>
      <c r="B35" s="7">
        <v>25</v>
      </c>
      <c r="C35" s="7">
        <f>+T31</f>
        <v>393.877208</v>
      </c>
      <c r="D35" s="7">
        <f t="shared" si="6"/>
        <v>1461.2557539345237</v>
      </c>
      <c r="E35" s="20">
        <f t="shared" si="2"/>
        <v>2.5388623146734603E-3</v>
      </c>
      <c r="F35" s="84"/>
      <c r="G35" s="3"/>
      <c r="H35" s="3"/>
      <c r="I35" s="3"/>
      <c r="J35" s="3"/>
      <c r="K35" s="3"/>
      <c r="L35" s="3"/>
      <c r="M35" s="3"/>
      <c r="N35" s="3"/>
      <c r="Q35" s="40"/>
      <c r="Y35" s="1">
        <v>5</v>
      </c>
      <c r="Z35" s="1">
        <v>-11.130932</v>
      </c>
      <c r="AA35" s="1">
        <v>572.60465599999998</v>
      </c>
    </row>
    <row r="36" spans="1:27" s="1" customFormat="1" ht="15" customHeight="1" x14ac:dyDescent="0.25">
      <c r="A36" s="39"/>
      <c r="B36" s="7">
        <v>26</v>
      </c>
      <c r="C36" s="7">
        <f>+T32</f>
        <v>399.23500999999999</v>
      </c>
      <c r="D36" s="7">
        <f t="shared" si="6"/>
        <v>1488.2235227976189</v>
      </c>
      <c r="E36" s="20">
        <f t="shared" si="2"/>
        <v>2.5047903489225556E-3</v>
      </c>
      <c r="F36" s="84"/>
      <c r="G36" s="3"/>
      <c r="H36" s="3"/>
      <c r="I36" s="3"/>
      <c r="J36" s="3"/>
      <c r="K36" s="3"/>
      <c r="L36" s="3"/>
      <c r="M36" s="3"/>
      <c r="N36" s="3"/>
      <c r="Q36" s="40"/>
      <c r="Y36" s="1">
        <v>5</v>
      </c>
      <c r="Z36" s="1">
        <v>-12.505929999999999</v>
      </c>
      <c r="AA36" s="1">
        <v>618.48181499999998</v>
      </c>
    </row>
    <row r="37" spans="1:27" s="1" customFormat="1" ht="15" customHeight="1" x14ac:dyDescent="0.25">
      <c r="A37" s="39"/>
      <c r="B37" s="7">
        <v>27</v>
      </c>
      <c r="C37" s="7">
        <f>+T32</f>
        <v>399.23500999999999</v>
      </c>
      <c r="D37" s="7">
        <f t="shared" si="6"/>
        <v>1515.1912916607141</v>
      </c>
      <c r="E37" s="20">
        <f t="shared" si="2"/>
        <v>2.5047903489225556E-3</v>
      </c>
      <c r="F37" s="84"/>
      <c r="G37" s="3"/>
      <c r="H37" s="3"/>
      <c r="I37" s="3"/>
      <c r="J37" s="3"/>
      <c r="K37" s="3"/>
      <c r="L37" s="3"/>
      <c r="M37" s="3"/>
      <c r="N37" s="3"/>
      <c r="Q37" s="40"/>
      <c r="Y37" s="1">
        <v>5</v>
      </c>
      <c r="Z37" s="1">
        <v>-13.880927</v>
      </c>
      <c r="AA37" s="1">
        <v>780.50929299999996</v>
      </c>
    </row>
    <row r="38" spans="1:27" s="1" customFormat="1" ht="15" customHeight="1" x14ac:dyDescent="0.25">
      <c r="A38" s="39"/>
      <c r="B38" s="7">
        <v>28</v>
      </c>
      <c r="C38" s="7">
        <f>+T33</f>
        <v>405.56466599999999</v>
      </c>
      <c r="D38" s="7">
        <f t="shared" si="6"/>
        <v>1542.1590605238093</v>
      </c>
      <c r="E38" s="20">
        <f t="shared" si="2"/>
        <v>2.4656980349466637E-3</v>
      </c>
      <c r="F38" s="84"/>
      <c r="G38" s="3"/>
      <c r="H38" s="3"/>
      <c r="I38" s="3"/>
      <c r="J38" s="3"/>
      <c r="K38" s="3"/>
      <c r="L38" s="3"/>
      <c r="M38" s="3"/>
      <c r="N38" s="3"/>
      <c r="Q38" s="40"/>
      <c r="Y38" s="1">
        <v>5</v>
      </c>
      <c r="Z38" s="1">
        <v>-15.255924</v>
      </c>
      <c r="AA38" s="1">
        <v>835.39289199999996</v>
      </c>
    </row>
    <row r="39" spans="1:27" s="1" customFormat="1" ht="15" customHeight="1" x14ac:dyDescent="0.25">
      <c r="A39" s="39"/>
      <c r="B39" s="7">
        <v>29</v>
      </c>
      <c r="C39" s="7">
        <f>+T33</f>
        <v>405.56466599999999</v>
      </c>
      <c r="D39" s="7">
        <f t="shared" si="6"/>
        <v>1569.1268293869045</v>
      </c>
      <c r="E39" s="20">
        <f t="shared" si="2"/>
        <v>2.4656980349466637E-3</v>
      </c>
      <c r="F39" s="84"/>
      <c r="G39" s="3"/>
      <c r="H39" s="3"/>
      <c r="I39" s="3"/>
      <c r="J39" s="3"/>
      <c r="K39" s="3"/>
      <c r="L39" s="3"/>
      <c r="M39" s="3"/>
      <c r="N39" s="3"/>
      <c r="Q39" s="40"/>
      <c r="Y39" s="1">
        <v>5</v>
      </c>
      <c r="Z39" s="1">
        <v>-16.630922000000002</v>
      </c>
      <c r="AA39" s="1">
        <v>1119.2711589999999</v>
      </c>
    </row>
    <row r="40" spans="1:27" s="1" customFormat="1" ht="15" customHeight="1" x14ac:dyDescent="0.25">
      <c r="A40" s="39"/>
      <c r="B40" s="7">
        <v>30</v>
      </c>
      <c r="C40" s="7">
        <f>+T34</f>
        <v>413.63248199999998</v>
      </c>
      <c r="D40" s="7">
        <f>AD22</f>
        <v>1596.0945982499998</v>
      </c>
      <c r="E40" s="20">
        <f t="shared" si="2"/>
        <v>2.4176051048137946E-3</v>
      </c>
      <c r="F40" s="84"/>
      <c r="G40" s="3"/>
      <c r="H40" s="3"/>
      <c r="I40" s="3"/>
      <c r="J40" s="3"/>
      <c r="K40" s="3"/>
      <c r="L40" s="3"/>
      <c r="M40" s="3"/>
      <c r="N40" s="3"/>
      <c r="Q40" s="40"/>
      <c r="Y40" s="1">
        <v>5</v>
      </c>
      <c r="Z40" s="1">
        <v>-18.00592</v>
      </c>
      <c r="AA40" s="1">
        <v>1682.017922</v>
      </c>
    </row>
    <row r="41" spans="1:27" s="49" customFormat="1" ht="15" customHeight="1" x14ac:dyDescent="0.25">
      <c r="A41" s="48"/>
      <c r="Q41" s="50"/>
      <c r="S41" s="51"/>
      <c r="T41" s="51"/>
      <c r="U41" s="51"/>
      <c r="V41" s="51"/>
      <c r="W41" s="51"/>
      <c r="X41" s="51"/>
      <c r="Y41" s="51">
        <v>10</v>
      </c>
      <c r="Z41" s="51">
        <v>0</v>
      </c>
      <c r="AA41" s="51">
        <v>300.00001200000003</v>
      </c>
    </row>
    <row r="42" spans="1:27" s="55" customFormat="1" ht="15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4"/>
      <c r="S42" s="56"/>
      <c r="T42" s="56"/>
      <c r="U42" s="56"/>
      <c r="V42" s="56"/>
      <c r="W42" s="56"/>
      <c r="X42" s="56"/>
      <c r="Y42" s="56">
        <v>10</v>
      </c>
      <c r="Z42" s="56">
        <v>-0.32738</v>
      </c>
      <c r="AA42" s="56">
        <v>300.00001200000003</v>
      </c>
    </row>
    <row r="43" spans="1:27" s="3" customFormat="1" ht="15" customHeight="1" x14ac:dyDescent="0.25">
      <c r="A43" s="21"/>
      <c r="B43" s="78"/>
      <c r="C43" s="78"/>
      <c r="D43" s="78"/>
      <c r="E43" s="78"/>
      <c r="F43" s="78"/>
      <c r="G43" s="78"/>
      <c r="H43" s="79"/>
      <c r="I43" s="79"/>
      <c r="J43" s="79"/>
      <c r="K43" s="79"/>
      <c r="L43" s="79"/>
      <c r="M43" s="19"/>
      <c r="N43" s="19"/>
      <c r="O43" s="11"/>
      <c r="P43" s="10"/>
      <c r="Q43" s="24"/>
      <c r="S43" s="1"/>
      <c r="T43" s="1"/>
      <c r="U43" s="1"/>
      <c r="V43" s="1"/>
      <c r="W43" s="1"/>
      <c r="X43" s="1"/>
      <c r="Y43" s="1">
        <v>10</v>
      </c>
      <c r="Z43" s="1">
        <v>-0.98214100000000004</v>
      </c>
      <c r="AA43" s="1">
        <v>300.00001200000003</v>
      </c>
    </row>
    <row r="44" spans="1:27" s="3" customFormat="1" ht="15" customHeight="1" x14ac:dyDescent="0.25">
      <c r="A44" s="21"/>
      <c r="B44" s="78"/>
      <c r="C44" s="78"/>
      <c r="D44" s="78"/>
      <c r="E44" s="78"/>
      <c r="F44" s="78"/>
      <c r="G44" s="78"/>
      <c r="H44" s="79"/>
      <c r="I44" s="79"/>
      <c r="J44" s="79"/>
      <c r="K44" s="79"/>
      <c r="L44" s="79"/>
      <c r="M44" s="19"/>
      <c r="N44" s="19"/>
      <c r="O44" s="11"/>
      <c r="P44" s="10"/>
      <c r="Q44" s="24"/>
      <c r="S44" s="1"/>
      <c r="T44" s="1"/>
      <c r="U44" s="1"/>
      <c r="V44" s="1"/>
      <c r="W44" s="1"/>
      <c r="X44" s="1"/>
      <c r="Y44" s="1">
        <v>10</v>
      </c>
      <c r="Z44" s="1">
        <v>-1.6369020000000001</v>
      </c>
      <c r="AA44" s="1">
        <v>300.00001200000003</v>
      </c>
    </row>
    <row r="45" spans="1:27" s="3" customFormat="1" ht="15" customHeight="1" x14ac:dyDescent="0.25">
      <c r="A45" s="21"/>
      <c r="B45" s="78"/>
      <c r="C45" s="78"/>
      <c r="D45" s="78"/>
      <c r="E45" s="78"/>
      <c r="F45" s="78"/>
      <c r="G45" s="78"/>
      <c r="H45" s="79"/>
      <c r="I45" s="79"/>
      <c r="J45" s="79"/>
      <c r="K45" s="79"/>
      <c r="L45" s="79"/>
      <c r="M45" s="19"/>
      <c r="N45" s="19"/>
      <c r="O45" s="11"/>
      <c r="P45" s="10"/>
      <c r="Q45" s="24"/>
      <c r="S45" s="1"/>
      <c r="T45" s="1"/>
      <c r="U45" s="1"/>
      <c r="V45" s="1"/>
      <c r="W45" s="1"/>
      <c r="X45" s="1"/>
      <c r="Y45" s="6">
        <v>10</v>
      </c>
      <c r="Z45" s="6">
        <v>-2.2916620000000001</v>
      </c>
      <c r="AA45" s="6">
        <v>300.00001200000003</v>
      </c>
    </row>
    <row r="46" spans="1:27" ht="15" customHeight="1" x14ac:dyDescent="0.25">
      <c r="A46" s="21"/>
      <c r="B46" s="78"/>
      <c r="C46" s="78"/>
      <c r="D46" s="78"/>
      <c r="E46" s="78"/>
      <c r="F46" s="78"/>
      <c r="G46" s="78"/>
      <c r="H46" s="79"/>
      <c r="I46" s="79"/>
      <c r="J46" s="79"/>
      <c r="K46" s="79"/>
      <c r="L46" s="79"/>
      <c r="M46" s="19"/>
      <c r="N46" s="19"/>
      <c r="O46" s="11"/>
      <c r="P46" s="10"/>
      <c r="Q46" s="27"/>
      <c r="Y46" s="6">
        <v>10</v>
      </c>
      <c r="Z46" s="6">
        <v>-2.9464229999999998</v>
      </c>
      <c r="AA46" s="6">
        <v>300.00001200000003</v>
      </c>
    </row>
    <row r="47" spans="1:27" ht="15" customHeight="1" x14ac:dyDescent="0.25">
      <c r="A47" s="2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27"/>
      <c r="Y47" s="6">
        <v>10</v>
      </c>
      <c r="Z47" s="6">
        <v>-3.6011839999999999</v>
      </c>
      <c r="AA47" s="6">
        <v>300.00001200000003</v>
      </c>
    </row>
    <row r="48" spans="1:27" ht="15" customHeight="1" x14ac:dyDescent="0.25">
      <c r="A48" s="7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27"/>
      <c r="Y48" s="6">
        <v>10</v>
      </c>
      <c r="Z48" s="6">
        <v>-4.2559449999999996</v>
      </c>
      <c r="AA48" s="6">
        <v>300.47103800000002</v>
      </c>
    </row>
    <row r="49" spans="1:27" ht="15" customHeight="1" x14ac:dyDescent="0.25">
      <c r="A49" s="2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7"/>
      <c r="Y49" s="6">
        <v>10</v>
      </c>
      <c r="Z49" s="6">
        <v>-5.6309420000000001</v>
      </c>
      <c r="AA49" s="6">
        <v>344.621599</v>
      </c>
    </row>
    <row r="50" spans="1:27" ht="15" customHeight="1" x14ac:dyDescent="0.25">
      <c r="A50" s="25"/>
      <c r="B50" s="46"/>
      <c r="C50" s="46"/>
      <c r="D50" s="46"/>
      <c r="E50" s="46"/>
      <c r="F50" s="7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27"/>
      <c r="Y50" s="6">
        <v>10</v>
      </c>
      <c r="Z50" s="6">
        <v>-7.0059389999999997</v>
      </c>
      <c r="AA50" s="6">
        <v>398.32511499999998</v>
      </c>
    </row>
    <row r="51" spans="1:27" ht="15" customHeight="1" x14ac:dyDescent="0.25">
      <c r="A51" s="26"/>
      <c r="B51" s="1"/>
      <c r="C51" s="1"/>
      <c r="D51" s="1"/>
      <c r="E51" s="1"/>
      <c r="F51" s="77"/>
      <c r="G51" s="1"/>
      <c r="H51" s="46"/>
      <c r="I51" s="46"/>
      <c r="J51" s="46"/>
      <c r="K51" s="46"/>
      <c r="L51" s="46"/>
      <c r="M51" s="46"/>
      <c r="N51" s="46"/>
      <c r="O51" s="46"/>
      <c r="P51" s="1"/>
      <c r="Q51" s="27"/>
      <c r="Y51" s="6">
        <v>10</v>
      </c>
      <c r="Z51" s="6">
        <v>-8.3809380000000004</v>
      </c>
      <c r="AA51" s="6">
        <v>459.81043599999998</v>
      </c>
    </row>
    <row r="52" spans="1:27" ht="15" customHeight="1" x14ac:dyDescent="0.25">
      <c r="A52" s="57"/>
      <c r="B52" s="1"/>
      <c r="C52" s="1"/>
      <c r="D52" s="1"/>
      <c r="E52" s="1"/>
      <c r="F52" s="43"/>
      <c r="G52" s="1"/>
      <c r="H52" s="3"/>
      <c r="I52" s="3"/>
      <c r="J52" s="3"/>
      <c r="K52" s="3"/>
      <c r="L52" s="3"/>
      <c r="M52" s="3"/>
      <c r="N52" s="3"/>
      <c r="O52" s="3"/>
      <c r="P52" s="1"/>
      <c r="Q52" s="60"/>
      <c r="Y52" s="6">
        <v>10</v>
      </c>
      <c r="Z52" s="6">
        <v>-9.7559349999999991</v>
      </c>
      <c r="AA52" s="6">
        <v>531.82804599999997</v>
      </c>
    </row>
    <row r="53" spans="1:27" ht="15" customHeight="1" x14ac:dyDescent="0.25">
      <c r="A53" s="57"/>
      <c r="B53" s="1"/>
      <c r="C53" s="1"/>
      <c r="D53" s="1"/>
      <c r="E53" s="1"/>
      <c r="F53" s="43"/>
      <c r="G53" s="1"/>
      <c r="H53" s="3"/>
      <c r="I53" s="3"/>
      <c r="J53" s="3"/>
      <c r="K53" s="3"/>
      <c r="L53" s="3"/>
      <c r="M53" s="3"/>
      <c r="N53" s="3"/>
      <c r="O53" s="3"/>
      <c r="P53" s="1"/>
      <c r="Q53" s="60"/>
      <c r="Y53" s="6">
        <v>10</v>
      </c>
      <c r="Z53" s="6">
        <v>-11.130932</v>
      </c>
      <c r="AA53" s="6">
        <v>557.39694799999995</v>
      </c>
    </row>
    <row r="54" spans="1:27" ht="15" customHeight="1" x14ac:dyDescent="0.25">
      <c r="A54" s="57"/>
      <c r="B54" s="1"/>
      <c r="C54" s="1"/>
      <c r="D54" s="1"/>
      <c r="E54" s="1"/>
      <c r="F54" s="43"/>
      <c r="G54" s="1"/>
      <c r="H54" s="3"/>
      <c r="I54" s="3"/>
      <c r="J54" s="3"/>
      <c r="K54" s="3"/>
      <c r="L54" s="3"/>
      <c r="M54" s="3"/>
      <c r="N54" s="3"/>
      <c r="O54" s="3"/>
      <c r="P54" s="1"/>
      <c r="Q54" s="60"/>
      <c r="Y54" s="6">
        <v>10</v>
      </c>
      <c r="Z54" s="6">
        <v>-12.505929999999999</v>
      </c>
      <c r="AA54" s="6">
        <v>601.48692100000005</v>
      </c>
    </row>
    <row r="55" spans="1:27" ht="15" customHeight="1" x14ac:dyDescent="0.25">
      <c r="A55" s="57"/>
      <c r="B55" s="1"/>
      <c r="C55" s="1"/>
      <c r="D55" s="1"/>
      <c r="E55" s="1"/>
      <c r="F55" s="43"/>
      <c r="G55" s="1"/>
      <c r="H55" s="3"/>
      <c r="I55" s="3"/>
      <c r="J55" s="3"/>
      <c r="K55" s="3"/>
      <c r="L55" s="3"/>
      <c r="M55" s="3"/>
      <c r="N55" s="3"/>
      <c r="O55" s="3"/>
      <c r="P55" s="1"/>
      <c r="Q55" s="60"/>
      <c r="Y55" s="1">
        <v>10</v>
      </c>
      <c r="Z55" s="1">
        <v>-13.880927</v>
      </c>
      <c r="AA55" s="1">
        <v>833.60195199999998</v>
      </c>
    </row>
    <row r="56" spans="1:27" ht="15" customHeight="1" x14ac:dyDescent="0.25">
      <c r="A56" s="57"/>
      <c r="B56" s="1"/>
      <c r="C56" s="1"/>
      <c r="D56" s="1"/>
      <c r="E56" s="1"/>
      <c r="F56" s="43"/>
      <c r="G56" s="3"/>
      <c r="H56" s="3"/>
      <c r="I56" s="3"/>
      <c r="J56" s="3"/>
      <c r="K56" s="3"/>
      <c r="L56" s="3"/>
      <c r="M56" s="3"/>
      <c r="N56" s="3"/>
      <c r="O56" s="1"/>
      <c r="P56" s="1"/>
      <c r="Q56" s="60"/>
      <c r="Y56" s="1">
        <v>10</v>
      </c>
      <c r="Z56" s="1">
        <v>-15.255924</v>
      </c>
      <c r="AA56" s="1">
        <v>895.64192300000002</v>
      </c>
    </row>
    <row r="57" spans="1:27" ht="15" customHeight="1" x14ac:dyDescent="0.25">
      <c r="A57" s="57"/>
      <c r="B57" s="1"/>
      <c r="C57" s="1"/>
      <c r="D57" s="1"/>
      <c r="E57" s="1"/>
      <c r="F57" s="43"/>
      <c r="G57" s="1"/>
      <c r="H57" s="1"/>
      <c r="I57" s="1"/>
      <c r="J57" s="1"/>
      <c r="K57" s="1"/>
      <c r="L57" s="1"/>
      <c r="M57" s="1"/>
      <c r="N57" s="1"/>
      <c r="O57" s="1"/>
      <c r="P57" s="1"/>
      <c r="Q57" s="60"/>
      <c r="Y57" s="1">
        <v>10</v>
      </c>
      <c r="Z57" s="1">
        <v>-16.630922000000002</v>
      </c>
      <c r="AA57" s="1">
        <v>1131.326675</v>
      </c>
    </row>
    <row r="58" spans="1:27" ht="15" customHeight="1" x14ac:dyDescent="0.25">
      <c r="A58" s="57"/>
      <c r="B58" s="1"/>
      <c r="C58" s="1"/>
      <c r="D58" s="1"/>
      <c r="E58" s="1"/>
      <c r="F58" s="43"/>
      <c r="G58" s="3"/>
      <c r="H58" s="3"/>
      <c r="I58" s="3"/>
      <c r="J58" s="3"/>
      <c r="K58" s="3"/>
      <c r="L58" s="3"/>
      <c r="M58" s="3"/>
      <c r="N58" s="3"/>
      <c r="O58" s="1"/>
      <c r="P58" s="1"/>
      <c r="Q58" s="60"/>
      <c r="Y58" s="1">
        <v>10</v>
      </c>
      <c r="Z58" s="1">
        <v>-18.00592</v>
      </c>
      <c r="AA58" s="1">
        <v>1599.61915</v>
      </c>
    </row>
    <row r="59" spans="1:27" ht="15" customHeight="1" x14ac:dyDescent="0.25">
      <c r="A59" s="57"/>
      <c r="B59" s="1"/>
      <c r="C59" s="1"/>
      <c r="D59" s="1"/>
      <c r="E59" s="1"/>
      <c r="F59" s="43"/>
      <c r="G59" s="3"/>
      <c r="H59" s="3"/>
      <c r="I59" s="3"/>
      <c r="J59" s="3"/>
      <c r="K59" s="3"/>
      <c r="L59" s="3"/>
      <c r="M59" s="3"/>
      <c r="N59" s="3"/>
      <c r="O59" s="1"/>
      <c r="P59" s="1"/>
      <c r="Q59" s="60"/>
      <c r="Y59" s="1">
        <v>15</v>
      </c>
      <c r="Z59" s="1">
        <v>0</v>
      </c>
      <c r="AA59" s="1">
        <v>300.00001200000003</v>
      </c>
    </row>
    <row r="60" spans="1:27" ht="15" customHeight="1" x14ac:dyDescent="0.25">
      <c r="A60" s="57"/>
      <c r="B60" s="1"/>
      <c r="C60" s="1"/>
      <c r="D60" s="1"/>
      <c r="E60" s="1"/>
      <c r="F60" s="43"/>
      <c r="G60" s="3"/>
      <c r="H60" s="3"/>
      <c r="I60" s="3"/>
      <c r="J60" s="3"/>
      <c r="K60" s="3"/>
      <c r="L60" s="3"/>
      <c r="M60" s="3"/>
      <c r="N60" s="3"/>
      <c r="O60" s="1"/>
      <c r="P60" s="1"/>
      <c r="Q60" s="60"/>
      <c r="Y60" s="1">
        <v>15</v>
      </c>
      <c r="Z60" s="1">
        <v>-0.32738</v>
      </c>
      <c r="AA60" s="1">
        <v>305.88310999999999</v>
      </c>
    </row>
    <row r="61" spans="1:27" ht="15" customHeight="1" x14ac:dyDescent="0.25">
      <c r="A61" s="57"/>
      <c r="B61" s="1"/>
      <c r="C61" s="1"/>
      <c r="D61" s="1"/>
      <c r="E61" s="1"/>
      <c r="F61" s="43"/>
      <c r="G61" s="3"/>
      <c r="H61" s="3"/>
      <c r="I61" s="3"/>
      <c r="J61" s="3"/>
      <c r="K61" s="3"/>
      <c r="L61" s="3"/>
      <c r="M61" s="3"/>
      <c r="N61" s="3"/>
      <c r="O61" s="1"/>
      <c r="P61" s="1"/>
      <c r="Q61" s="60"/>
      <c r="Y61" s="1">
        <v>15</v>
      </c>
      <c r="Z61" s="1">
        <v>-0.98214100000000004</v>
      </c>
      <c r="AA61" s="1">
        <v>306.13312100000002</v>
      </c>
    </row>
    <row r="62" spans="1:27" ht="15" customHeight="1" x14ac:dyDescent="0.25">
      <c r="A62" s="57"/>
      <c r="B62" s="1"/>
      <c r="C62" s="1"/>
      <c r="D62" s="1"/>
      <c r="E62" s="1"/>
      <c r="F62" s="43"/>
      <c r="G62" s="3"/>
      <c r="H62" s="3"/>
      <c r="I62" s="3"/>
      <c r="J62" s="3"/>
      <c r="K62" s="3"/>
      <c r="L62" s="3"/>
      <c r="M62" s="3"/>
      <c r="N62" s="3"/>
      <c r="O62" s="1"/>
      <c r="P62" s="1"/>
      <c r="Q62" s="60"/>
      <c r="Y62" s="1">
        <v>15</v>
      </c>
      <c r="Z62" s="1">
        <v>-1.6369020000000001</v>
      </c>
      <c r="AA62" s="1">
        <v>306.38310300000001</v>
      </c>
    </row>
    <row r="63" spans="1:27" ht="15" customHeight="1" x14ac:dyDescent="0.25">
      <c r="A63" s="57"/>
      <c r="B63" s="1"/>
      <c r="C63" s="1"/>
      <c r="D63" s="1"/>
      <c r="E63" s="1"/>
      <c r="F63" s="43"/>
      <c r="G63" s="1"/>
      <c r="H63" s="1"/>
      <c r="I63" s="1"/>
      <c r="J63" s="1"/>
      <c r="K63" s="1"/>
      <c r="L63" s="1"/>
      <c r="M63" s="1"/>
      <c r="N63" s="1"/>
      <c r="O63" s="1"/>
      <c r="P63" s="1"/>
      <c r="Q63" s="60"/>
      <c r="Y63" s="1">
        <v>15</v>
      </c>
      <c r="Z63" s="1">
        <v>-2.2916620000000001</v>
      </c>
      <c r="AA63" s="1">
        <v>306.63311499999998</v>
      </c>
    </row>
    <row r="64" spans="1:27" ht="15" customHeight="1" x14ac:dyDescent="0.25">
      <c r="A64" s="57"/>
      <c r="B64" s="1"/>
      <c r="C64" s="1"/>
      <c r="D64" s="1"/>
      <c r="E64" s="1"/>
      <c r="F64" s="43"/>
      <c r="G64" s="3"/>
      <c r="H64" s="3"/>
      <c r="I64" s="3"/>
      <c r="J64" s="3"/>
      <c r="K64" s="3"/>
      <c r="L64" s="3"/>
      <c r="M64" s="3"/>
      <c r="N64" s="3"/>
      <c r="O64" s="1"/>
      <c r="P64" s="1"/>
      <c r="Q64" s="60"/>
      <c r="Y64" s="1">
        <v>15</v>
      </c>
      <c r="Z64" s="1">
        <v>-2.9464229999999998</v>
      </c>
      <c r="AA64" s="1">
        <v>306.63311499999998</v>
      </c>
    </row>
    <row r="65" spans="1:27" ht="15" customHeight="1" x14ac:dyDescent="0.25">
      <c r="A65" s="57"/>
      <c r="B65" s="1"/>
      <c r="C65" s="1"/>
      <c r="D65" s="1"/>
      <c r="E65" s="1"/>
      <c r="F65" s="43"/>
      <c r="G65" s="3"/>
      <c r="H65" s="3"/>
      <c r="I65" s="3"/>
      <c r="J65" s="3"/>
      <c r="K65" s="3"/>
      <c r="L65" s="3"/>
      <c r="M65" s="3"/>
      <c r="N65" s="3"/>
      <c r="O65" s="1"/>
      <c r="P65" s="1"/>
      <c r="Q65" s="60"/>
      <c r="Y65" s="6">
        <v>15</v>
      </c>
      <c r="Z65" s="6">
        <v>-3.6011839999999999</v>
      </c>
      <c r="AA65" s="6">
        <v>306.63311499999998</v>
      </c>
    </row>
    <row r="66" spans="1:27" ht="15" customHeight="1" x14ac:dyDescent="0.25">
      <c r="A66" s="57"/>
      <c r="B66" s="1"/>
      <c r="C66" s="1"/>
      <c r="D66" s="1"/>
      <c r="E66" s="1"/>
      <c r="F66" s="43"/>
      <c r="G66" s="3"/>
      <c r="H66" s="3"/>
      <c r="I66" s="3"/>
      <c r="J66" s="3"/>
      <c r="K66" s="3"/>
      <c r="L66" s="3"/>
      <c r="M66" s="3"/>
      <c r="N66" s="3"/>
      <c r="O66" s="1"/>
      <c r="P66" s="1"/>
      <c r="Q66" s="60"/>
      <c r="Y66" s="6">
        <v>15</v>
      </c>
      <c r="Z66" s="6">
        <v>-4.2559449999999996</v>
      </c>
      <c r="AA66" s="6">
        <v>306.63311499999998</v>
      </c>
    </row>
    <row r="67" spans="1:27" ht="15" customHeight="1" x14ac:dyDescent="0.25">
      <c r="A67" s="57"/>
      <c r="B67" s="1"/>
      <c r="C67" s="1"/>
      <c r="D67" s="1"/>
      <c r="E67" s="1"/>
      <c r="F67" s="43"/>
      <c r="G67" s="3"/>
      <c r="H67" s="3"/>
      <c r="I67" s="3"/>
      <c r="J67" s="3"/>
      <c r="K67" s="3"/>
      <c r="L67" s="3"/>
      <c r="M67" s="3"/>
      <c r="N67" s="3"/>
      <c r="O67" s="1"/>
      <c r="P67" s="1"/>
      <c r="Q67" s="60"/>
      <c r="Y67" s="6">
        <v>15</v>
      </c>
      <c r="Z67" s="6">
        <v>-5.6309420000000001</v>
      </c>
      <c r="AA67" s="6">
        <v>343.756348</v>
      </c>
    </row>
    <row r="68" spans="1:27" ht="15" customHeight="1" x14ac:dyDescent="0.25">
      <c r="A68" s="57"/>
      <c r="B68" s="1"/>
      <c r="C68" s="1"/>
      <c r="D68" s="1"/>
      <c r="E68" s="1"/>
      <c r="F68" s="43"/>
      <c r="G68" s="3"/>
      <c r="H68" s="3"/>
      <c r="I68" s="3"/>
      <c r="J68" s="3"/>
      <c r="K68" s="3"/>
      <c r="L68" s="3"/>
      <c r="M68" s="3"/>
      <c r="N68" s="3"/>
      <c r="O68" s="1"/>
      <c r="P68" s="1"/>
      <c r="Q68" s="60"/>
      <c r="Y68" s="6">
        <v>15</v>
      </c>
      <c r="Z68" s="6">
        <v>-7.0059389999999997</v>
      </c>
      <c r="AA68" s="6">
        <v>395.27621900000003</v>
      </c>
    </row>
    <row r="69" spans="1:27" ht="15" customHeight="1" x14ac:dyDescent="0.25">
      <c r="A69" s="57"/>
      <c r="B69" s="1"/>
      <c r="C69" s="1"/>
      <c r="D69" s="1"/>
      <c r="E69" s="1"/>
      <c r="F69" s="43"/>
      <c r="G69" s="3"/>
      <c r="H69" s="3"/>
      <c r="I69" s="3"/>
      <c r="J69" s="3"/>
      <c r="K69" s="3"/>
      <c r="L69" s="3"/>
      <c r="M69" s="3"/>
      <c r="N69" s="3"/>
      <c r="O69" s="1"/>
      <c r="P69" s="1"/>
      <c r="Q69" s="60"/>
      <c r="Y69" s="6">
        <v>15</v>
      </c>
      <c r="Z69" s="6">
        <v>-8.3809380000000004</v>
      </c>
      <c r="AA69" s="6">
        <v>455.51982500000003</v>
      </c>
    </row>
    <row r="70" spans="1:27" ht="15" customHeight="1" x14ac:dyDescent="0.25">
      <c r="A70" s="57"/>
      <c r="B70" s="1"/>
      <c r="C70" s="1"/>
      <c r="D70" s="1"/>
      <c r="E70" s="1"/>
      <c r="F70" s="43"/>
      <c r="G70" s="3"/>
      <c r="H70" s="3"/>
      <c r="I70" s="3"/>
      <c r="J70" s="3"/>
      <c r="K70" s="3"/>
      <c r="L70" s="3"/>
      <c r="M70" s="3"/>
      <c r="N70" s="3"/>
      <c r="O70" s="1"/>
      <c r="P70" s="1"/>
      <c r="Q70" s="60"/>
      <c r="Y70" s="6">
        <v>15</v>
      </c>
      <c r="Z70" s="6">
        <v>-9.7559349999999991</v>
      </c>
      <c r="AA70" s="6">
        <v>526.06165399999998</v>
      </c>
    </row>
    <row r="71" spans="1:27" ht="15" customHeight="1" x14ac:dyDescent="0.25">
      <c r="A71" s="57"/>
      <c r="B71" s="1"/>
      <c r="C71" s="1"/>
      <c r="D71" s="1"/>
      <c r="E71" s="1"/>
      <c r="F71" s="43"/>
      <c r="G71" s="3"/>
      <c r="H71" s="3"/>
      <c r="I71" s="3"/>
      <c r="J71" s="3"/>
      <c r="K71" s="3"/>
      <c r="L71" s="3"/>
      <c r="M71" s="3"/>
      <c r="N71" s="3"/>
      <c r="O71" s="1"/>
      <c r="P71" s="1"/>
      <c r="Q71" s="60"/>
      <c r="Y71" s="6">
        <v>15</v>
      </c>
      <c r="Z71" s="6">
        <v>-11.130932</v>
      </c>
      <c r="AA71" s="6">
        <v>551.08135900000002</v>
      </c>
    </row>
    <row r="72" spans="1:27" ht="15" customHeight="1" x14ac:dyDescent="0.25">
      <c r="A72" s="57"/>
      <c r="B72" s="1"/>
      <c r="C72" s="1"/>
      <c r="D72" s="1"/>
      <c r="E72" s="1"/>
      <c r="F72" s="43"/>
      <c r="G72" s="1"/>
      <c r="H72" s="1"/>
      <c r="I72" s="1"/>
      <c r="J72" s="1"/>
      <c r="K72" s="1"/>
      <c r="L72" s="1"/>
      <c r="M72" s="1"/>
      <c r="N72" s="1"/>
      <c r="O72" s="1"/>
      <c r="P72" s="1"/>
      <c r="Q72" s="60"/>
      <c r="Y72" s="6">
        <v>15</v>
      </c>
      <c r="Z72" s="6">
        <v>-12.505929999999999</v>
      </c>
      <c r="AA72" s="6">
        <v>592.82022700000005</v>
      </c>
    </row>
    <row r="73" spans="1:27" ht="15" customHeight="1" x14ac:dyDescent="0.25">
      <c r="A73" s="57"/>
      <c r="B73" s="1"/>
      <c r="C73" s="1"/>
      <c r="D73" s="1"/>
      <c r="E73" s="1"/>
      <c r="F73" s="43"/>
      <c r="G73" s="3"/>
      <c r="H73" s="3"/>
      <c r="I73" s="3"/>
      <c r="J73" s="3"/>
      <c r="K73" s="3"/>
      <c r="L73" s="3"/>
      <c r="M73" s="3"/>
      <c r="N73" s="3"/>
      <c r="O73" s="1"/>
      <c r="P73" s="1"/>
      <c r="Q73" s="60"/>
      <c r="Y73" s="6">
        <v>15</v>
      </c>
      <c r="Z73" s="6">
        <v>-13.880927</v>
      </c>
      <c r="AA73" s="6">
        <v>943.74632799999995</v>
      </c>
    </row>
    <row r="74" spans="1:27" ht="15" customHeight="1" x14ac:dyDescent="0.25">
      <c r="A74" s="57"/>
      <c r="B74" s="1"/>
      <c r="C74" s="1"/>
      <c r="D74" s="1"/>
      <c r="E74" s="1"/>
      <c r="F74" s="43"/>
      <c r="G74" s="3"/>
      <c r="H74" s="3"/>
      <c r="I74" s="3"/>
      <c r="J74" s="3"/>
      <c r="K74" s="3"/>
      <c r="L74" s="3"/>
      <c r="M74" s="3"/>
      <c r="N74" s="3"/>
      <c r="O74" s="1"/>
      <c r="P74" s="1"/>
      <c r="Q74" s="60"/>
      <c r="Y74" s="6">
        <v>15</v>
      </c>
      <c r="Z74" s="6">
        <v>-15.255924</v>
      </c>
      <c r="AA74" s="6">
        <v>1037.1785159999999</v>
      </c>
    </row>
    <row r="75" spans="1:27" ht="15" customHeight="1" x14ac:dyDescent="0.25">
      <c r="A75" s="57"/>
      <c r="B75" s="1"/>
      <c r="C75" s="1"/>
      <c r="D75" s="1"/>
      <c r="E75" s="1"/>
      <c r="F75" s="43"/>
      <c r="G75" s="3"/>
      <c r="H75" s="3"/>
      <c r="I75" s="3"/>
      <c r="J75" s="3"/>
      <c r="K75" s="3"/>
      <c r="L75" s="3"/>
      <c r="M75" s="3"/>
      <c r="N75" s="3"/>
      <c r="O75" s="1"/>
      <c r="P75" s="1"/>
      <c r="Q75" s="60"/>
      <c r="Y75" s="1">
        <v>15</v>
      </c>
      <c r="Z75" s="1">
        <v>-16.630922000000002</v>
      </c>
      <c r="AA75" s="1">
        <v>1211.313009</v>
      </c>
    </row>
    <row r="76" spans="1:27" s="62" customFormat="1" ht="15" customHeight="1" x14ac:dyDescent="0.25">
      <c r="A76" s="64"/>
      <c r="B76" s="51"/>
      <c r="C76" s="51"/>
      <c r="D76" s="51"/>
      <c r="E76" s="51"/>
      <c r="F76" s="65"/>
      <c r="G76" s="49"/>
      <c r="H76" s="49"/>
      <c r="I76" s="49"/>
      <c r="J76" s="49"/>
      <c r="K76" s="49"/>
      <c r="L76" s="49"/>
      <c r="M76" s="49"/>
      <c r="N76" s="49"/>
      <c r="O76" s="51"/>
      <c r="P76" s="51"/>
      <c r="Q76" s="63"/>
      <c r="S76" s="51"/>
      <c r="T76" s="51"/>
      <c r="U76" s="51"/>
      <c r="V76" s="51"/>
      <c r="W76" s="51"/>
      <c r="X76" s="51"/>
      <c r="Y76" s="51">
        <v>15</v>
      </c>
      <c r="Z76" s="51">
        <v>-18.00592</v>
      </c>
      <c r="AA76" s="51">
        <v>1500.11158</v>
      </c>
    </row>
    <row r="77" spans="1:27" ht="15" customHeight="1" x14ac:dyDescent="0.25">
      <c r="A77" s="57"/>
      <c r="B77" s="1"/>
      <c r="C77" s="1"/>
      <c r="D77" s="1"/>
      <c r="E77" s="1"/>
      <c r="F77" s="43"/>
      <c r="G77" s="3"/>
      <c r="H77" s="3"/>
      <c r="I77" s="3"/>
      <c r="J77" s="3"/>
      <c r="K77" s="3"/>
      <c r="L77" s="3"/>
      <c r="M77" s="3"/>
      <c r="N77" s="3"/>
      <c r="O77" s="1"/>
      <c r="P77" s="1"/>
      <c r="Q77" s="60"/>
      <c r="Y77" s="1">
        <v>20</v>
      </c>
      <c r="Z77" s="1">
        <v>0</v>
      </c>
      <c r="AA77" s="1">
        <v>300.00001200000003</v>
      </c>
    </row>
    <row r="78" spans="1:27" ht="15" customHeight="1" x14ac:dyDescent="0.25">
      <c r="A78" s="57"/>
      <c r="B78" s="1"/>
      <c r="C78" s="1"/>
      <c r="D78" s="1"/>
      <c r="E78" s="1"/>
      <c r="F78" s="43"/>
      <c r="G78" s="3"/>
      <c r="H78" s="3"/>
      <c r="I78" s="3"/>
      <c r="J78" s="3"/>
      <c r="K78" s="3"/>
      <c r="L78" s="3"/>
      <c r="M78" s="3"/>
      <c r="N78" s="3"/>
      <c r="O78" s="1"/>
      <c r="P78" s="1"/>
      <c r="Q78" s="60"/>
      <c r="Y78" s="1">
        <v>20</v>
      </c>
      <c r="Z78" s="1">
        <v>-0.32738</v>
      </c>
      <c r="AA78" s="1">
        <v>311.76620700000001</v>
      </c>
    </row>
    <row r="79" spans="1:27" ht="15" customHeight="1" x14ac:dyDescent="0.25">
      <c r="A79" s="57"/>
      <c r="B79" s="1"/>
      <c r="C79" s="1"/>
      <c r="D79" s="1"/>
      <c r="E79" s="1"/>
      <c r="F79" s="43"/>
      <c r="G79" s="3"/>
      <c r="H79" s="3"/>
      <c r="I79" s="3"/>
      <c r="J79" s="3"/>
      <c r="K79" s="3"/>
      <c r="L79" s="3"/>
      <c r="M79" s="3"/>
      <c r="N79" s="3"/>
      <c r="O79" s="1"/>
      <c r="P79" s="1"/>
      <c r="Q79" s="60"/>
      <c r="Y79" s="1">
        <v>20</v>
      </c>
      <c r="Z79" s="1">
        <v>-0.98214100000000004</v>
      </c>
      <c r="AA79" s="1">
        <v>314.78673199999997</v>
      </c>
    </row>
    <row r="80" spans="1:27" ht="15" customHeight="1" x14ac:dyDescent="0.25">
      <c r="A80" s="57"/>
      <c r="B80" s="1"/>
      <c r="C80" s="1"/>
      <c r="D80" s="1"/>
      <c r="E80" s="1"/>
      <c r="F80" s="43"/>
      <c r="G80" s="3"/>
      <c r="H80" s="3"/>
      <c r="I80" s="3"/>
      <c r="J80" s="3"/>
      <c r="K80" s="3"/>
      <c r="L80" s="3"/>
      <c r="M80" s="3"/>
      <c r="N80" s="3"/>
      <c r="O80" s="1"/>
      <c r="P80" s="1"/>
      <c r="Q80" s="60"/>
      <c r="Y80" s="1">
        <v>20</v>
      </c>
      <c r="Z80" s="1">
        <v>-1.6369020000000001</v>
      </c>
      <c r="AA80" s="1">
        <v>321.58684699999998</v>
      </c>
    </row>
    <row r="81" spans="1:27" ht="15" customHeight="1" x14ac:dyDescent="0.25">
      <c r="A81" s="57"/>
      <c r="B81" s="1"/>
      <c r="C81" s="1"/>
      <c r="D81" s="1"/>
      <c r="E81" s="1"/>
      <c r="F81" s="43"/>
      <c r="G81" s="3"/>
      <c r="H81" s="3"/>
      <c r="I81" s="3"/>
      <c r="J81" s="3"/>
      <c r="K81" s="3"/>
      <c r="L81" s="3"/>
      <c r="M81" s="3"/>
      <c r="N81" s="3"/>
      <c r="O81" s="1"/>
      <c r="P81" s="1"/>
      <c r="Q81" s="60"/>
      <c r="Y81" s="1">
        <v>20</v>
      </c>
      <c r="Z81" s="1">
        <v>-2.2916620000000001</v>
      </c>
      <c r="AA81" s="1">
        <v>324.36746399999998</v>
      </c>
    </row>
    <row r="82" spans="1:27" ht="15" customHeight="1" x14ac:dyDescent="0.25">
      <c r="A82" s="5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60"/>
      <c r="Y82" s="1">
        <v>20</v>
      </c>
      <c r="Z82" s="1">
        <v>-2.9464229999999998</v>
      </c>
      <c r="AA82" s="1">
        <v>324.36746399999998</v>
      </c>
    </row>
    <row r="83" spans="1:27" ht="15" customHeight="1" x14ac:dyDescent="0.25">
      <c r="A83" s="59"/>
      <c r="Q83" s="60"/>
      <c r="Y83" s="1">
        <v>20</v>
      </c>
      <c r="Z83" s="1">
        <v>-3.6011839999999999</v>
      </c>
      <c r="AA83" s="1">
        <v>324.36746399999998</v>
      </c>
    </row>
    <row r="84" spans="1:27" ht="15" customHeight="1" x14ac:dyDescent="0.25">
      <c r="A84" s="59"/>
      <c r="Q84" s="60"/>
      <c r="Y84" s="1">
        <v>20</v>
      </c>
      <c r="Z84" s="1">
        <v>-4.2559449999999996</v>
      </c>
      <c r="AA84" s="1">
        <v>324.48631499999999</v>
      </c>
    </row>
    <row r="85" spans="1:27" ht="15" customHeight="1" x14ac:dyDescent="0.25">
      <c r="A85" s="59"/>
      <c r="Q85" s="60"/>
      <c r="Y85" s="6">
        <v>20</v>
      </c>
      <c r="Z85" s="6">
        <v>-5.6309420000000001</v>
      </c>
      <c r="AA85" s="6">
        <v>371.16917999999998</v>
      </c>
    </row>
    <row r="86" spans="1:27" s="62" customFormat="1" ht="15" customHeight="1" x14ac:dyDescent="0.25">
      <c r="A86" s="61"/>
      <c r="Q86" s="63"/>
      <c r="S86" s="51"/>
      <c r="T86" s="51"/>
      <c r="U86" s="51"/>
      <c r="V86" s="51"/>
      <c r="W86" s="51"/>
      <c r="X86" s="51"/>
      <c r="Y86" s="66">
        <v>20</v>
      </c>
      <c r="Z86" s="66">
        <v>-7.0059389999999997</v>
      </c>
      <c r="AA86" s="66">
        <v>435.73921899999999</v>
      </c>
    </row>
    <row r="87" spans="1:27" s="67" customFormat="1" ht="15" customHeight="1" x14ac:dyDescent="0.25">
      <c r="S87" s="56"/>
      <c r="T87" s="56"/>
      <c r="U87" s="56"/>
      <c r="V87" s="56"/>
      <c r="W87" s="56"/>
      <c r="X87" s="56"/>
      <c r="Y87" s="68">
        <v>20</v>
      </c>
      <c r="Z87" s="68">
        <v>-8.3809380000000004</v>
      </c>
      <c r="AA87" s="68">
        <v>498.76710800000001</v>
      </c>
    </row>
    <row r="88" spans="1:27" ht="15" customHeight="1" x14ac:dyDescent="0.25">
      <c r="Y88" s="6">
        <v>20</v>
      </c>
      <c r="Z88" s="6">
        <v>-9.7559349999999991</v>
      </c>
      <c r="AA88" s="6">
        <v>573.27294300000005</v>
      </c>
    </row>
    <row r="89" spans="1:27" ht="15" customHeight="1" x14ac:dyDescent="0.25">
      <c r="Y89" s="6">
        <v>20</v>
      </c>
      <c r="Z89" s="6">
        <v>-11.130932</v>
      </c>
      <c r="AA89" s="6">
        <v>613.83479799999998</v>
      </c>
    </row>
    <row r="90" spans="1:27" ht="15" customHeight="1" x14ac:dyDescent="0.25">
      <c r="Y90" s="6">
        <v>20</v>
      </c>
      <c r="Z90" s="6">
        <v>-12.505929999999999</v>
      </c>
      <c r="AA90" s="6">
        <v>656.56840799999998</v>
      </c>
    </row>
    <row r="91" spans="1:27" ht="15" customHeight="1" x14ac:dyDescent="0.25">
      <c r="Y91" s="6">
        <v>20</v>
      </c>
      <c r="Z91" s="6">
        <v>-13.880927</v>
      </c>
      <c r="AA91" s="6">
        <v>1048.5363010000001</v>
      </c>
    </row>
    <row r="92" spans="1:27" ht="15" customHeight="1" x14ac:dyDescent="0.25">
      <c r="Y92" s="6">
        <v>20</v>
      </c>
      <c r="Z92" s="6">
        <v>-15.255924</v>
      </c>
      <c r="AA92" s="6">
        <v>1189.283013</v>
      </c>
    </row>
    <row r="93" spans="1:27" ht="15" customHeight="1" x14ac:dyDescent="0.25">
      <c r="Y93" s="6">
        <v>20</v>
      </c>
      <c r="Z93" s="6">
        <v>-16.630922000000002</v>
      </c>
      <c r="AA93" s="6">
        <v>1316.276073</v>
      </c>
    </row>
    <row r="94" spans="1:27" ht="15" customHeight="1" x14ac:dyDescent="0.25">
      <c r="L94"/>
      <c r="Y94" s="6">
        <v>20</v>
      </c>
      <c r="Z94" s="6">
        <v>-18.00592</v>
      </c>
      <c r="AA94" s="6">
        <v>1412.5597479999999</v>
      </c>
    </row>
    <row r="95" spans="1:27" ht="15" customHeight="1" x14ac:dyDescent="0.25">
      <c r="Y95" s="1">
        <v>25</v>
      </c>
      <c r="Z95" s="1">
        <v>0</v>
      </c>
      <c r="AA95" s="1">
        <v>300.00001200000003</v>
      </c>
    </row>
    <row r="96" spans="1:27" ht="15" customHeight="1" x14ac:dyDescent="0.25">
      <c r="Y96" s="1">
        <v>25</v>
      </c>
      <c r="Z96" s="1">
        <v>-0.32738</v>
      </c>
      <c r="AA96" s="1">
        <v>305.88310999999999</v>
      </c>
    </row>
    <row r="97" spans="25:27" ht="15" customHeight="1" x14ac:dyDescent="0.25">
      <c r="Y97" s="1">
        <v>25</v>
      </c>
      <c r="Z97" s="1">
        <v>-0.98214100000000004</v>
      </c>
      <c r="AA97" s="1">
        <v>311.17415399999999</v>
      </c>
    </row>
    <row r="98" spans="25:27" ht="15" customHeight="1" x14ac:dyDescent="0.25">
      <c r="Y98" s="1">
        <v>25</v>
      </c>
      <c r="Z98" s="1">
        <v>-1.6369020000000001</v>
      </c>
      <c r="AA98" s="1">
        <v>332.84497299999998</v>
      </c>
    </row>
    <row r="99" spans="25:27" ht="15" customHeight="1" x14ac:dyDescent="0.25">
      <c r="Y99" s="1">
        <v>25</v>
      </c>
      <c r="Z99" s="1">
        <v>-2.2916620000000001</v>
      </c>
      <c r="AA99" s="1">
        <v>338.20062899999999</v>
      </c>
    </row>
    <row r="100" spans="25:27" ht="15" customHeight="1" x14ac:dyDescent="0.25">
      <c r="Y100" s="1">
        <v>25</v>
      </c>
      <c r="Z100" s="1">
        <v>-2.9464229999999998</v>
      </c>
      <c r="AA100" s="1">
        <v>338.20062899999999</v>
      </c>
    </row>
    <row r="101" spans="25:27" ht="15" customHeight="1" x14ac:dyDescent="0.25">
      <c r="Y101" s="1">
        <v>25</v>
      </c>
      <c r="Z101" s="1">
        <v>-3.6011839999999999</v>
      </c>
      <c r="AA101" s="1">
        <v>361.78973300000001</v>
      </c>
    </row>
    <row r="102" spans="25:27" ht="15" customHeight="1" x14ac:dyDescent="0.25">
      <c r="Y102" s="1">
        <v>25</v>
      </c>
      <c r="Z102" s="1">
        <v>-4.2559449999999996</v>
      </c>
      <c r="AA102" s="1">
        <v>373.45892199999997</v>
      </c>
    </row>
    <row r="103" spans="25:27" ht="15" customHeight="1" x14ac:dyDescent="0.25">
      <c r="Y103" s="1">
        <v>25</v>
      </c>
      <c r="Z103" s="1">
        <v>-5.6309420000000001</v>
      </c>
      <c r="AA103" s="1">
        <v>425.99481300000002</v>
      </c>
    </row>
    <row r="104" spans="25:27" ht="15" customHeight="1" x14ac:dyDescent="0.25">
      <c r="Y104" s="1">
        <v>25</v>
      </c>
      <c r="Z104" s="1">
        <v>-7.0059389999999997</v>
      </c>
      <c r="AA104" s="1">
        <v>516.66521999999998</v>
      </c>
    </row>
    <row r="105" spans="25:27" ht="15" customHeight="1" x14ac:dyDescent="0.25">
      <c r="Y105" s="6">
        <v>25</v>
      </c>
      <c r="Z105" s="6">
        <v>-8.3809380000000004</v>
      </c>
      <c r="AA105" s="6">
        <v>585.26170300000001</v>
      </c>
    </row>
    <row r="106" spans="25:27" ht="15" customHeight="1" x14ac:dyDescent="0.25">
      <c r="Y106" s="6">
        <v>25</v>
      </c>
      <c r="Z106" s="6">
        <v>-9.7559349999999991</v>
      </c>
      <c r="AA106" s="6">
        <v>667.96547199999998</v>
      </c>
    </row>
    <row r="107" spans="25:27" ht="15" customHeight="1" x14ac:dyDescent="0.25">
      <c r="Y107" s="6">
        <v>25</v>
      </c>
      <c r="Z107" s="6">
        <v>-11.130932</v>
      </c>
      <c r="AA107" s="6">
        <v>741.07050900000002</v>
      </c>
    </row>
    <row r="108" spans="25:27" ht="15" customHeight="1" x14ac:dyDescent="0.25">
      <c r="Y108" s="6">
        <v>25</v>
      </c>
      <c r="Z108" s="6">
        <v>-12.505929999999999</v>
      </c>
      <c r="AA108" s="6">
        <v>783.60295299999996</v>
      </c>
    </row>
    <row r="109" spans="25:27" ht="15" customHeight="1" x14ac:dyDescent="0.25">
      <c r="Y109" s="6">
        <v>25</v>
      </c>
      <c r="Z109" s="6">
        <v>-13.880927</v>
      </c>
      <c r="AA109" s="6">
        <v>1070.601463</v>
      </c>
    </row>
    <row r="110" spans="25:27" ht="15" customHeight="1" x14ac:dyDescent="0.25">
      <c r="Y110" s="6">
        <v>25</v>
      </c>
      <c r="Z110" s="6">
        <v>-15.255924</v>
      </c>
      <c r="AA110" s="6">
        <v>1196.2381600000001</v>
      </c>
    </row>
    <row r="111" spans="25:27" ht="15" customHeight="1" x14ac:dyDescent="0.25">
      <c r="Y111" s="6">
        <v>25</v>
      </c>
      <c r="Z111" s="6">
        <v>-16.630922000000002</v>
      </c>
      <c r="AA111" s="6">
        <v>1320.477009</v>
      </c>
    </row>
    <row r="112" spans="25:27" ht="15" customHeight="1" x14ac:dyDescent="0.25">
      <c r="Y112" s="6">
        <v>25</v>
      </c>
      <c r="Z112" s="6">
        <v>-18.00592</v>
      </c>
      <c r="AA112" s="6">
        <v>1389.424086</v>
      </c>
    </row>
    <row r="113" spans="25:27" ht="15" customHeight="1" x14ac:dyDescent="0.25">
      <c r="Y113" s="6">
        <v>30</v>
      </c>
      <c r="Z113" s="6">
        <v>0</v>
      </c>
      <c r="AA113" s="6">
        <v>300.00001200000003</v>
      </c>
    </row>
    <row r="114" spans="25:27" ht="15" customHeight="1" x14ac:dyDescent="0.25">
      <c r="Y114" s="6">
        <v>30</v>
      </c>
      <c r="Z114" s="6">
        <v>-0.32738</v>
      </c>
      <c r="AA114" s="6">
        <v>300.00001200000003</v>
      </c>
    </row>
    <row r="115" spans="25:27" ht="15" customHeight="1" x14ac:dyDescent="0.25">
      <c r="Y115" s="1">
        <v>30</v>
      </c>
      <c r="Z115" s="1">
        <v>-0.98214100000000004</v>
      </c>
      <c r="AA115" s="1">
        <v>302.52051399999999</v>
      </c>
    </row>
    <row r="116" spans="25:27" ht="15" customHeight="1" x14ac:dyDescent="0.25">
      <c r="Y116" s="1">
        <v>30</v>
      </c>
      <c r="Z116" s="1">
        <v>-1.6369020000000001</v>
      </c>
      <c r="AA116" s="1">
        <v>326.53558299999997</v>
      </c>
    </row>
    <row r="117" spans="25:27" ht="15" customHeight="1" x14ac:dyDescent="0.25">
      <c r="Y117" s="1">
        <v>30</v>
      </c>
      <c r="Z117" s="1">
        <v>-2.2916620000000001</v>
      </c>
      <c r="AA117" s="1">
        <v>339.19629500000002</v>
      </c>
    </row>
    <row r="118" spans="25:27" ht="15" customHeight="1" x14ac:dyDescent="0.25">
      <c r="Y118" s="1">
        <v>30</v>
      </c>
      <c r="Z118" s="1">
        <v>-2.9464229999999998</v>
      </c>
      <c r="AA118" s="1">
        <v>341.42181299999999</v>
      </c>
    </row>
    <row r="119" spans="25:27" ht="15" customHeight="1" x14ac:dyDescent="0.25">
      <c r="Y119" s="1">
        <v>30</v>
      </c>
      <c r="Z119" s="1">
        <v>-3.6011839999999999</v>
      </c>
      <c r="AA119" s="1">
        <v>382.38629700000001</v>
      </c>
    </row>
    <row r="120" spans="25:27" ht="15" customHeight="1" x14ac:dyDescent="0.25">
      <c r="Y120" s="1">
        <v>30</v>
      </c>
      <c r="Z120" s="1">
        <v>-4.2559449999999996</v>
      </c>
      <c r="AA120" s="1">
        <v>397.94522499999999</v>
      </c>
    </row>
    <row r="121" spans="25:27" ht="15" customHeight="1" x14ac:dyDescent="0.25">
      <c r="Y121" s="1">
        <v>30</v>
      </c>
      <c r="Z121" s="1">
        <v>-5.6309420000000001</v>
      </c>
      <c r="AA121" s="1">
        <v>453.407645</v>
      </c>
    </row>
    <row r="122" spans="25:27" ht="15" customHeight="1" x14ac:dyDescent="0.25">
      <c r="Y122" s="1">
        <v>30</v>
      </c>
      <c r="Z122" s="1">
        <v>-7.0059389999999997</v>
      </c>
      <c r="AA122" s="1">
        <v>547.972083</v>
      </c>
    </row>
    <row r="123" spans="25:27" ht="15" customHeight="1" x14ac:dyDescent="0.25">
      <c r="Y123" s="1">
        <v>30</v>
      </c>
      <c r="Z123" s="1">
        <v>-8.3809380000000004</v>
      </c>
      <c r="AA123" s="1">
        <v>607.64908800000001</v>
      </c>
    </row>
    <row r="124" spans="25:27" ht="15" customHeight="1" x14ac:dyDescent="0.25">
      <c r="Y124" s="1">
        <v>30</v>
      </c>
      <c r="Z124" s="1">
        <v>-9.7559349999999991</v>
      </c>
      <c r="AA124" s="1">
        <v>692.54589099999998</v>
      </c>
    </row>
    <row r="125" spans="25:27" ht="15" customHeight="1" x14ac:dyDescent="0.25">
      <c r="Y125" s="6">
        <v>30</v>
      </c>
      <c r="Z125" s="6">
        <v>-11.130932</v>
      </c>
      <c r="AA125" s="6">
        <v>774.59573699999999</v>
      </c>
    </row>
    <row r="126" spans="25:27" ht="15" customHeight="1" x14ac:dyDescent="0.25">
      <c r="Y126" s="6">
        <v>30</v>
      </c>
      <c r="Z126" s="6">
        <v>-12.505929999999999</v>
      </c>
      <c r="AA126" s="6">
        <v>829.349875</v>
      </c>
    </row>
    <row r="127" spans="25:27" ht="15" customHeight="1" x14ac:dyDescent="0.25">
      <c r="Y127" s="6">
        <v>30</v>
      </c>
      <c r="Z127" s="6">
        <v>-13.880927</v>
      </c>
      <c r="AA127" s="6">
        <v>1035.608888</v>
      </c>
    </row>
    <row r="128" spans="25:27" ht="15" customHeight="1" x14ac:dyDescent="0.25">
      <c r="Y128" s="6">
        <v>30</v>
      </c>
      <c r="Z128" s="6">
        <v>-15.255924</v>
      </c>
      <c r="AA128" s="6">
        <v>1088.7410640000001</v>
      </c>
    </row>
    <row r="129" spans="25:27" ht="15" customHeight="1" x14ac:dyDescent="0.25">
      <c r="Y129" s="6">
        <v>30</v>
      </c>
      <c r="Z129" s="6">
        <v>-16.630922000000002</v>
      </c>
      <c r="AA129" s="6">
        <v>1253.8224459999999</v>
      </c>
    </row>
    <row r="130" spans="25:27" ht="15" customHeight="1" x14ac:dyDescent="0.25">
      <c r="Y130" s="6">
        <v>30</v>
      </c>
      <c r="Z130" s="6">
        <v>-18.00592</v>
      </c>
      <c r="AA130" s="6">
        <v>1447.292089</v>
      </c>
    </row>
    <row r="131" spans="25:27" ht="15" customHeight="1" x14ac:dyDescent="0.25">
      <c r="Y131" s="6">
        <v>35</v>
      </c>
      <c r="Z131" s="6">
        <v>0</v>
      </c>
      <c r="AA131" s="6">
        <v>300.00001200000003</v>
      </c>
    </row>
    <row r="132" spans="25:27" ht="15" customHeight="1" x14ac:dyDescent="0.25">
      <c r="Y132" s="6">
        <v>35</v>
      </c>
      <c r="Z132" s="6">
        <v>-0.32738</v>
      </c>
      <c r="AA132" s="6">
        <v>300.00001200000003</v>
      </c>
    </row>
    <row r="133" spans="25:27" ht="15" customHeight="1" x14ac:dyDescent="0.25">
      <c r="Y133" s="6">
        <v>35</v>
      </c>
      <c r="Z133" s="6">
        <v>-0.98214100000000004</v>
      </c>
      <c r="AA133" s="6">
        <v>300.00001200000003</v>
      </c>
    </row>
    <row r="134" spans="25:27" ht="15" customHeight="1" x14ac:dyDescent="0.25">
      <c r="Y134" s="6">
        <v>35</v>
      </c>
      <c r="Z134" s="6">
        <v>-1.6369020000000001</v>
      </c>
      <c r="AA134" s="6">
        <v>308.96806700000002</v>
      </c>
    </row>
    <row r="135" spans="25:27" ht="15" customHeight="1" x14ac:dyDescent="0.25">
      <c r="Y135" s="1">
        <v>35</v>
      </c>
      <c r="Z135" s="1">
        <v>-2.2916620000000001</v>
      </c>
      <c r="AA135" s="1">
        <v>328.09501899999998</v>
      </c>
    </row>
    <row r="136" spans="25:27" ht="15" customHeight="1" x14ac:dyDescent="0.25">
      <c r="Y136" s="1">
        <v>35</v>
      </c>
      <c r="Z136" s="1">
        <v>-2.9464229999999998</v>
      </c>
      <c r="AA136" s="1">
        <v>328.84502400000002</v>
      </c>
    </row>
    <row r="137" spans="25:27" ht="15" customHeight="1" x14ac:dyDescent="0.25">
      <c r="Y137" s="1">
        <v>35</v>
      </c>
      <c r="Z137" s="1">
        <v>-3.6011839999999999</v>
      </c>
      <c r="AA137" s="1">
        <v>365.984917</v>
      </c>
    </row>
    <row r="138" spans="25:27" ht="15" customHeight="1" x14ac:dyDescent="0.25">
      <c r="Y138" s="1">
        <v>35</v>
      </c>
      <c r="Z138" s="1">
        <v>-4.2559449999999996</v>
      </c>
      <c r="AA138" s="1">
        <v>386.37506999999999</v>
      </c>
    </row>
    <row r="139" spans="25:27" ht="15" customHeight="1" x14ac:dyDescent="0.25">
      <c r="Y139" s="1">
        <v>35</v>
      </c>
      <c r="Z139" s="1">
        <v>-5.6309420000000001</v>
      </c>
      <c r="AA139" s="1">
        <v>441.67202700000001</v>
      </c>
    </row>
    <row r="140" spans="25:27" ht="15" customHeight="1" x14ac:dyDescent="0.25">
      <c r="Y140" s="1">
        <v>35</v>
      </c>
      <c r="Z140" s="1">
        <v>-7.0059389999999997</v>
      </c>
      <c r="AA140" s="1">
        <v>521.41547200000002</v>
      </c>
    </row>
    <row r="141" spans="25:27" ht="15" customHeight="1" x14ac:dyDescent="0.25">
      <c r="Y141" s="1">
        <v>35</v>
      </c>
      <c r="Z141" s="1">
        <v>-8.3809380000000004</v>
      </c>
      <c r="AA141" s="1">
        <v>559.99076400000001</v>
      </c>
    </row>
    <row r="142" spans="25:27" ht="15" customHeight="1" x14ac:dyDescent="0.25">
      <c r="Y142" s="1">
        <v>35</v>
      </c>
      <c r="Z142" s="1">
        <v>-9.7559349999999991</v>
      </c>
      <c r="AA142" s="1">
        <v>647.01426000000004</v>
      </c>
    </row>
    <row r="143" spans="25:27" ht="15" customHeight="1" x14ac:dyDescent="0.25">
      <c r="Y143" s="1">
        <v>35</v>
      </c>
      <c r="Z143" s="1">
        <v>-11.130932</v>
      </c>
      <c r="AA143" s="1">
        <v>711.80111199999999</v>
      </c>
    </row>
    <row r="144" spans="25:27" ht="15" customHeight="1" x14ac:dyDescent="0.25">
      <c r="Y144" s="1">
        <v>35</v>
      </c>
      <c r="Z144" s="1">
        <v>-12.505929999999999</v>
      </c>
      <c r="AA144" s="1">
        <v>799.547911</v>
      </c>
    </row>
    <row r="145" spans="25:27" ht="15" customHeight="1" x14ac:dyDescent="0.25">
      <c r="Y145" s="6">
        <v>35</v>
      </c>
      <c r="Z145" s="6">
        <v>-13.880927</v>
      </c>
      <c r="AA145" s="6">
        <v>1017.768025</v>
      </c>
    </row>
    <row r="146" spans="25:27" ht="15" customHeight="1" x14ac:dyDescent="0.25">
      <c r="Y146" s="6">
        <v>35</v>
      </c>
      <c r="Z146" s="6">
        <v>-15.255924</v>
      </c>
      <c r="AA146" s="6">
        <v>1034.9925760000001</v>
      </c>
    </row>
    <row r="147" spans="25:27" ht="15" customHeight="1" x14ac:dyDescent="0.25">
      <c r="Y147" s="6">
        <v>35</v>
      </c>
      <c r="Z147" s="6">
        <v>-16.630922000000002</v>
      </c>
      <c r="AA147" s="6">
        <v>1248.052835</v>
      </c>
    </row>
    <row r="148" spans="25:27" ht="15" customHeight="1" x14ac:dyDescent="0.25">
      <c r="Y148" s="6">
        <v>35</v>
      </c>
      <c r="Z148" s="6">
        <v>-18.00592</v>
      </c>
      <c r="AA148" s="6">
        <v>1550.5752560000001</v>
      </c>
    </row>
    <row r="149" spans="25:27" ht="15" customHeight="1" x14ac:dyDescent="0.25">
      <c r="Y149" s="6">
        <v>40</v>
      </c>
      <c r="Z149" s="6">
        <v>0</v>
      </c>
      <c r="AA149" s="6">
        <v>300.00001200000003</v>
      </c>
    </row>
    <row r="150" spans="25:27" ht="15" customHeight="1" x14ac:dyDescent="0.25">
      <c r="Y150" s="6">
        <v>40</v>
      </c>
      <c r="Z150" s="6">
        <v>-0.32738</v>
      </c>
      <c r="AA150" s="6">
        <v>300.00001200000003</v>
      </c>
    </row>
    <row r="151" spans="25:27" ht="15" customHeight="1" x14ac:dyDescent="0.25">
      <c r="Y151" s="6">
        <v>40</v>
      </c>
      <c r="Z151" s="6">
        <v>-0.98214100000000004</v>
      </c>
      <c r="AA151" s="6">
        <v>300.00001200000003</v>
      </c>
    </row>
    <row r="152" spans="25:27" ht="15" customHeight="1" x14ac:dyDescent="0.25">
      <c r="Y152" s="6">
        <v>40</v>
      </c>
      <c r="Z152" s="6">
        <v>-1.6369020000000001</v>
      </c>
      <c r="AA152" s="6">
        <v>300.07374299999998</v>
      </c>
    </row>
    <row r="153" spans="25:27" ht="15" customHeight="1" x14ac:dyDescent="0.25">
      <c r="Y153" s="6">
        <v>40</v>
      </c>
      <c r="Z153" s="6">
        <v>-2.2916620000000001</v>
      </c>
      <c r="AA153" s="6">
        <v>309.36503399999998</v>
      </c>
    </row>
    <row r="154" spans="25:27" ht="15" customHeight="1" x14ac:dyDescent="0.25">
      <c r="Y154" s="6">
        <v>40</v>
      </c>
      <c r="Z154" s="6">
        <v>-2.9464229999999998</v>
      </c>
      <c r="AA154" s="6">
        <v>310.11873500000002</v>
      </c>
    </row>
    <row r="155" spans="25:27" ht="15" customHeight="1" x14ac:dyDescent="0.25">
      <c r="Y155" s="1">
        <v>40</v>
      </c>
      <c r="Z155" s="1">
        <v>-3.6011839999999999</v>
      </c>
      <c r="AA155" s="1">
        <v>333.18215600000002</v>
      </c>
    </row>
    <row r="156" spans="25:27" ht="15" customHeight="1" x14ac:dyDescent="0.25">
      <c r="Y156" s="1">
        <v>40</v>
      </c>
      <c r="Z156" s="1">
        <v>-4.2559449999999996</v>
      </c>
      <c r="AA156" s="1">
        <v>363.23478799999998</v>
      </c>
    </row>
    <row r="157" spans="25:27" ht="15" customHeight="1" x14ac:dyDescent="0.25">
      <c r="Y157" s="1">
        <v>40</v>
      </c>
      <c r="Z157" s="1">
        <v>-5.6309420000000001</v>
      </c>
      <c r="AA157" s="1">
        <v>416.51034399999998</v>
      </c>
    </row>
    <row r="158" spans="25:27" ht="15" customHeight="1" x14ac:dyDescent="0.25">
      <c r="Y158" s="1">
        <v>40</v>
      </c>
      <c r="Z158" s="1">
        <v>-7.0059389999999997</v>
      </c>
      <c r="AA158" s="1">
        <v>493.05862200000001</v>
      </c>
    </row>
    <row r="159" spans="25:27" ht="15" customHeight="1" x14ac:dyDescent="0.25">
      <c r="Y159" s="1">
        <v>40</v>
      </c>
      <c r="Z159" s="1">
        <v>-8.3809380000000004</v>
      </c>
      <c r="AA159" s="1">
        <v>527.25368700000001</v>
      </c>
    </row>
    <row r="160" spans="25:27" ht="15" customHeight="1" x14ac:dyDescent="0.25">
      <c r="Y160" s="1">
        <v>40</v>
      </c>
      <c r="Z160" s="1">
        <v>-9.7559349999999991</v>
      </c>
      <c r="AA160" s="1">
        <v>624.24844499999995</v>
      </c>
    </row>
    <row r="161" spans="25:27" ht="15" customHeight="1" x14ac:dyDescent="0.25">
      <c r="Y161" s="1">
        <v>40</v>
      </c>
      <c r="Z161" s="1">
        <v>-11.130932</v>
      </c>
      <c r="AA161" s="1">
        <v>679.75145599999996</v>
      </c>
    </row>
    <row r="162" spans="25:27" ht="15" customHeight="1" x14ac:dyDescent="0.25">
      <c r="Y162" s="1">
        <v>40</v>
      </c>
      <c r="Z162" s="1">
        <v>-12.505929999999999</v>
      </c>
      <c r="AA162" s="1">
        <v>768.26661799999999</v>
      </c>
    </row>
    <row r="163" spans="25:27" ht="15" customHeight="1" x14ac:dyDescent="0.25">
      <c r="Y163" s="1">
        <v>40</v>
      </c>
      <c r="Z163" s="1">
        <v>-13.880927</v>
      </c>
      <c r="AA163" s="1">
        <v>975.296378</v>
      </c>
    </row>
    <row r="164" spans="25:27" ht="15" customHeight="1" x14ac:dyDescent="0.25">
      <c r="Y164" s="1">
        <v>40</v>
      </c>
      <c r="Z164" s="1">
        <v>-15.255924</v>
      </c>
      <c r="AA164" s="1">
        <v>1001.032114</v>
      </c>
    </row>
    <row r="165" spans="25:27" ht="15" customHeight="1" x14ac:dyDescent="0.25">
      <c r="Y165" s="6">
        <v>40</v>
      </c>
      <c r="Z165" s="6">
        <v>-16.630922000000002</v>
      </c>
      <c r="AA165" s="6">
        <v>1244.0130710000001</v>
      </c>
    </row>
    <row r="166" spans="25:27" ht="15" customHeight="1" x14ac:dyDescent="0.25">
      <c r="Y166" s="6">
        <v>40</v>
      </c>
      <c r="Z166" s="6">
        <v>-18.00592</v>
      </c>
      <c r="AA166" s="6">
        <v>1653.0380250000001</v>
      </c>
    </row>
    <row r="167" spans="25:27" ht="15" customHeight="1" x14ac:dyDescent="0.25">
      <c r="Y167" s="6">
        <v>45</v>
      </c>
      <c r="Z167" s="6">
        <v>0</v>
      </c>
      <c r="AA167" s="6">
        <v>300.00001200000003</v>
      </c>
    </row>
    <row r="168" spans="25:27" ht="15" customHeight="1" x14ac:dyDescent="0.25">
      <c r="Y168" s="6">
        <v>45</v>
      </c>
      <c r="Z168" s="6">
        <v>-0.32738</v>
      </c>
      <c r="AA168" s="6">
        <v>300.00001200000003</v>
      </c>
    </row>
    <row r="169" spans="25:27" ht="15" customHeight="1" x14ac:dyDescent="0.25">
      <c r="Y169" s="6">
        <v>45</v>
      </c>
      <c r="Z169" s="6">
        <v>-0.98214100000000004</v>
      </c>
      <c r="AA169" s="6">
        <v>301.09780999999998</v>
      </c>
    </row>
    <row r="170" spans="25:27" ht="15" customHeight="1" x14ac:dyDescent="0.25">
      <c r="Y170" s="6">
        <v>45</v>
      </c>
      <c r="Z170" s="6">
        <v>-1.6369020000000001</v>
      </c>
      <c r="AA170" s="6">
        <v>301.225841</v>
      </c>
    </row>
    <row r="171" spans="25:27" ht="15" customHeight="1" x14ac:dyDescent="0.25">
      <c r="Y171" s="6">
        <v>45</v>
      </c>
      <c r="Z171" s="6">
        <v>-2.2916620000000001</v>
      </c>
      <c r="AA171" s="6">
        <v>301.28198900000001</v>
      </c>
    </row>
    <row r="172" spans="25:27" ht="15" customHeight="1" x14ac:dyDescent="0.25">
      <c r="Y172" s="6">
        <v>45</v>
      </c>
      <c r="Z172" s="6">
        <v>-2.9464229999999998</v>
      </c>
      <c r="AA172" s="6">
        <v>303.17378000000002</v>
      </c>
    </row>
    <row r="173" spans="25:27" ht="15" customHeight="1" x14ac:dyDescent="0.25">
      <c r="Y173" s="6">
        <v>45</v>
      </c>
      <c r="Z173" s="6">
        <v>-3.6011839999999999</v>
      </c>
      <c r="AA173" s="6">
        <v>317.38555400000001</v>
      </c>
    </row>
    <row r="174" spans="25:27" ht="15" customHeight="1" x14ac:dyDescent="0.25">
      <c r="Y174" s="6">
        <v>45</v>
      </c>
      <c r="Z174" s="6">
        <v>-4.2559449999999996</v>
      </c>
      <c r="AA174" s="6">
        <v>352.39821699999999</v>
      </c>
    </row>
    <row r="175" spans="25:27" ht="15" customHeight="1" x14ac:dyDescent="0.25">
      <c r="Y175" s="1">
        <v>45</v>
      </c>
      <c r="Z175" s="1">
        <v>-5.6309420000000001</v>
      </c>
      <c r="AA175" s="1">
        <v>403.606832</v>
      </c>
    </row>
    <row r="176" spans="25:27" ht="15" customHeight="1" x14ac:dyDescent="0.25">
      <c r="Y176" s="1">
        <v>45</v>
      </c>
      <c r="Z176" s="1">
        <v>-7.0059389999999997</v>
      </c>
      <c r="AA176" s="1">
        <v>481.81334099999998</v>
      </c>
    </row>
    <row r="177" spans="25:27" ht="15" customHeight="1" x14ac:dyDescent="0.25">
      <c r="Y177" s="1">
        <v>45</v>
      </c>
      <c r="Z177" s="1">
        <v>-8.3809380000000004</v>
      </c>
      <c r="AA177" s="1">
        <v>522.09430899999995</v>
      </c>
    </row>
    <row r="178" spans="25:27" ht="15" customHeight="1" x14ac:dyDescent="0.25">
      <c r="Y178" s="1">
        <v>45</v>
      </c>
      <c r="Z178" s="1">
        <v>-9.7559349999999991</v>
      </c>
      <c r="AA178" s="1">
        <v>618.53492300000005</v>
      </c>
    </row>
    <row r="179" spans="25:27" ht="15" customHeight="1" x14ac:dyDescent="0.25">
      <c r="Y179" s="1">
        <v>45</v>
      </c>
      <c r="Z179" s="1">
        <v>-11.130932</v>
      </c>
      <c r="AA179" s="1">
        <v>670.39394400000003</v>
      </c>
    </row>
    <row r="180" spans="25:27" ht="15" customHeight="1" x14ac:dyDescent="0.25">
      <c r="Y180" s="1">
        <v>45</v>
      </c>
      <c r="Z180" s="1">
        <v>-12.505929999999999</v>
      </c>
      <c r="AA180" s="1">
        <v>737.09261400000003</v>
      </c>
    </row>
    <row r="181" spans="25:27" ht="15" customHeight="1" x14ac:dyDescent="0.25">
      <c r="Y181" s="1">
        <v>45</v>
      </c>
      <c r="Z181" s="1">
        <v>-13.880927</v>
      </c>
      <c r="AA181" s="1">
        <v>890.67828699999995</v>
      </c>
    </row>
    <row r="182" spans="25:27" ht="15" customHeight="1" x14ac:dyDescent="0.25">
      <c r="Y182" s="1">
        <v>45</v>
      </c>
      <c r="Z182" s="1">
        <v>-15.255924</v>
      </c>
      <c r="AA182" s="1">
        <v>935.39708900000005</v>
      </c>
    </row>
    <row r="183" spans="25:27" ht="15" customHeight="1" x14ac:dyDescent="0.25">
      <c r="Y183" s="1">
        <v>45</v>
      </c>
      <c r="Z183" s="1">
        <v>-16.630922000000002</v>
      </c>
      <c r="AA183" s="1">
        <v>1210.0212570000001</v>
      </c>
    </row>
    <row r="184" spans="25:27" ht="15" customHeight="1" x14ac:dyDescent="0.25">
      <c r="Y184" s="1">
        <v>45</v>
      </c>
      <c r="Z184" s="1">
        <v>-18.00592</v>
      </c>
      <c r="AA184" s="1">
        <v>1717.9262639999999</v>
      </c>
    </row>
    <row r="185" spans="25:27" ht="15" customHeight="1" x14ac:dyDescent="0.25">
      <c r="Y185" s="6">
        <v>50</v>
      </c>
      <c r="Z185" s="6">
        <v>0</v>
      </c>
      <c r="AA185" s="6">
        <v>300.00001200000003</v>
      </c>
    </row>
    <row r="186" spans="25:27" ht="15" customHeight="1" x14ac:dyDescent="0.25">
      <c r="Y186" s="6">
        <v>50</v>
      </c>
      <c r="Z186" s="6">
        <v>-0.32738</v>
      </c>
      <c r="AA186" s="6">
        <v>300.00001200000003</v>
      </c>
    </row>
    <row r="187" spans="25:27" ht="15" customHeight="1" x14ac:dyDescent="0.25">
      <c r="Y187" s="6">
        <v>50</v>
      </c>
      <c r="Z187" s="6">
        <v>-0.98214100000000004</v>
      </c>
      <c r="AA187" s="6">
        <v>302.92746399999999</v>
      </c>
    </row>
    <row r="188" spans="25:27" ht="15" customHeight="1" x14ac:dyDescent="0.25">
      <c r="Y188" s="6">
        <v>50</v>
      </c>
      <c r="Z188" s="6">
        <v>-1.6369020000000001</v>
      </c>
      <c r="AA188" s="6">
        <v>303.26888000000002</v>
      </c>
    </row>
    <row r="189" spans="25:27" ht="15" customHeight="1" x14ac:dyDescent="0.25">
      <c r="Y189" s="6">
        <v>50</v>
      </c>
      <c r="Z189" s="6">
        <v>-2.2916620000000001</v>
      </c>
      <c r="AA189" s="6">
        <v>303.41857700000003</v>
      </c>
    </row>
    <row r="190" spans="25:27" ht="15" customHeight="1" x14ac:dyDescent="0.25">
      <c r="Y190" s="6">
        <v>50</v>
      </c>
      <c r="Z190" s="6">
        <v>-2.9464229999999998</v>
      </c>
      <c r="AA190" s="6">
        <v>306.44842999999997</v>
      </c>
    </row>
    <row r="191" spans="25:27" ht="15" customHeight="1" x14ac:dyDescent="0.25">
      <c r="Y191" s="6">
        <v>50</v>
      </c>
      <c r="Z191" s="6">
        <v>-3.6011839999999999</v>
      </c>
      <c r="AA191" s="6">
        <v>318.39346899999998</v>
      </c>
    </row>
    <row r="192" spans="25:27" ht="15" customHeight="1" x14ac:dyDescent="0.25">
      <c r="Y192" s="6">
        <v>50</v>
      </c>
      <c r="Z192" s="6">
        <v>-4.2559449999999996</v>
      </c>
      <c r="AA192" s="6">
        <v>353.62082700000002</v>
      </c>
    </row>
    <row r="193" spans="25:27" ht="15" customHeight="1" x14ac:dyDescent="0.25">
      <c r="Y193" s="6">
        <v>50</v>
      </c>
      <c r="Z193" s="6">
        <v>-5.6309420000000001</v>
      </c>
      <c r="AA193" s="6">
        <v>405.60463099999998</v>
      </c>
    </row>
    <row r="194" spans="25:27" ht="15" customHeight="1" x14ac:dyDescent="0.25">
      <c r="Y194" s="6">
        <v>50</v>
      </c>
      <c r="Z194" s="6">
        <v>-7.0059389999999997</v>
      </c>
      <c r="AA194" s="6">
        <v>483.139724</v>
      </c>
    </row>
    <row r="195" spans="25:27" ht="15" customHeight="1" x14ac:dyDescent="0.25">
      <c r="Y195" s="1">
        <v>50</v>
      </c>
      <c r="Z195" s="1">
        <v>-8.3809380000000004</v>
      </c>
      <c r="AA195" s="1">
        <v>523.39297499999998</v>
      </c>
    </row>
    <row r="196" spans="25:27" ht="15" customHeight="1" x14ac:dyDescent="0.25">
      <c r="Y196" s="1">
        <v>50</v>
      </c>
      <c r="Z196" s="1">
        <v>-9.7559349999999991</v>
      </c>
      <c r="AA196" s="1">
        <v>609.01230599999997</v>
      </c>
    </row>
    <row r="197" spans="25:27" ht="15" customHeight="1" x14ac:dyDescent="0.25">
      <c r="Y197" s="1">
        <v>50</v>
      </c>
      <c r="Z197" s="1">
        <v>-11.130932</v>
      </c>
      <c r="AA197" s="1">
        <v>654.79809</v>
      </c>
    </row>
    <row r="198" spans="25:27" ht="15" customHeight="1" x14ac:dyDescent="0.25">
      <c r="Y198" s="1">
        <v>50</v>
      </c>
      <c r="Z198" s="1">
        <v>-12.505929999999999</v>
      </c>
      <c r="AA198" s="1">
        <v>726.70424000000003</v>
      </c>
    </row>
    <row r="199" spans="25:27" ht="15" customHeight="1" x14ac:dyDescent="0.25">
      <c r="Y199" s="1">
        <v>50</v>
      </c>
      <c r="Z199" s="1">
        <v>-13.880927</v>
      </c>
      <c r="AA199" s="1">
        <v>848.74886300000003</v>
      </c>
    </row>
    <row r="200" spans="25:27" ht="15" customHeight="1" x14ac:dyDescent="0.25">
      <c r="Y200" s="1">
        <v>50</v>
      </c>
      <c r="Z200" s="1">
        <v>-15.255924</v>
      </c>
      <c r="AA200" s="1">
        <v>905.24637700000005</v>
      </c>
    </row>
    <row r="201" spans="25:27" ht="15" customHeight="1" x14ac:dyDescent="0.25">
      <c r="Y201" s="1">
        <v>50</v>
      </c>
      <c r="Z201" s="1">
        <v>-16.630922000000002</v>
      </c>
      <c r="AA201" s="1">
        <v>1205.662251</v>
      </c>
    </row>
    <row r="202" spans="25:27" ht="15" customHeight="1" x14ac:dyDescent="0.25">
      <c r="Y202" s="1">
        <v>50</v>
      </c>
      <c r="Z202" s="1">
        <v>-18.00592</v>
      </c>
      <c r="AA202" s="1">
        <v>1737.1788019999999</v>
      </c>
    </row>
    <row r="203" spans="25:27" ht="15" customHeight="1" x14ac:dyDescent="0.25">
      <c r="Y203" s="1">
        <v>55</v>
      </c>
      <c r="Z203" s="1">
        <v>0</v>
      </c>
      <c r="AA203" s="1">
        <v>300.00001200000003</v>
      </c>
    </row>
    <row r="204" spans="25:27" ht="15" customHeight="1" x14ac:dyDescent="0.25">
      <c r="Y204" s="1">
        <v>55</v>
      </c>
      <c r="Z204" s="1">
        <v>-0.32738</v>
      </c>
      <c r="AA204" s="1">
        <v>300.00001200000003</v>
      </c>
    </row>
    <row r="205" spans="25:27" ht="15" customHeight="1" x14ac:dyDescent="0.25">
      <c r="Y205" s="6">
        <v>55</v>
      </c>
      <c r="Z205" s="6">
        <v>-0.98214100000000004</v>
      </c>
      <c r="AA205" s="6">
        <v>304.39120500000001</v>
      </c>
    </row>
    <row r="206" spans="25:27" ht="15" customHeight="1" x14ac:dyDescent="0.25">
      <c r="Y206" s="6">
        <v>55</v>
      </c>
      <c r="Z206" s="6">
        <v>-1.6369020000000001</v>
      </c>
      <c r="AA206" s="6">
        <v>304.90332799999999</v>
      </c>
    </row>
    <row r="207" spans="25:27" ht="15" customHeight="1" x14ac:dyDescent="0.25">
      <c r="Y207" s="6">
        <v>55</v>
      </c>
      <c r="Z207" s="6">
        <v>-2.2916620000000001</v>
      </c>
      <c r="AA207" s="6">
        <v>305.127859</v>
      </c>
    </row>
    <row r="208" spans="25:27" ht="15" customHeight="1" x14ac:dyDescent="0.25">
      <c r="Y208" s="6">
        <v>55</v>
      </c>
      <c r="Z208" s="6">
        <v>-2.9464229999999998</v>
      </c>
      <c r="AA208" s="6">
        <v>308.66515600000002</v>
      </c>
    </row>
    <row r="209" spans="25:27" ht="15" customHeight="1" x14ac:dyDescent="0.25">
      <c r="Y209" s="6">
        <v>55</v>
      </c>
      <c r="Z209" s="6">
        <v>-3.6011839999999999</v>
      </c>
      <c r="AA209" s="6">
        <v>319.19983000000002</v>
      </c>
    </row>
    <row r="210" spans="25:27" ht="15" customHeight="1" x14ac:dyDescent="0.25">
      <c r="Y210" s="6">
        <v>55</v>
      </c>
      <c r="Z210" s="6">
        <v>-4.2559449999999996</v>
      </c>
      <c r="AA210" s="6">
        <v>354.59890999999999</v>
      </c>
    </row>
    <row r="211" spans="25:27" ht="15" customHeight="1" x14ac:dyDescent="0.25">
      <c r="Y211" s="6">
        <v>55</v>
      </c>
      <c r="Z211" s="6">
        <v>-5.6309420000000001</v>
      </c>
      <c r="AA211" s="6">
        <v>408.55523899999997</v>
      </c>
    </row>
    <row r="212" spans="25:27" ht="15" customHeight="1" x14ac:dyDescent="0.25">
      <c r="Y212" s="6">
        <v>55</v>
      </c>
      <c r="Z212" s="6">
        <v>-7.0059389999999997</v>
      </c>
      <c r="AA212" s="6">
        <v>486.370385</v>
      </c>
    </row>
    <row r="213" spans="25:27" ht="15" customHeight="1" x14ac:dyDescent="0.25">
      <c r="Y213" s="6">
        <v>55</v>
      </c>
      <c r="Z213" s="6">
        <v>-8.3809380000000004</v>
      </c>
      <c r="AA213" s="6">
        <v>524.43188399999997</v>
      </c>
    </row>
    <row r="214" spans="25:27" ht="15" customHeight="1" x14ac:dyDescent="0.25">
      <c r="Y214" s="6">
        <v>55</v>
      </c>
      <c r="Z214" s="6">
        <v>-9.7559349999999991</v>
      </c>
      <c r="AA214" s="6">
        <v>601.39423599999998</v>
      </c>
    </row>
    <row r="215" spans="25:27" ht="15" customHeight="1" x14ac:dyDescent="0.25">
      <c r="Y215" s="1">
        <v>55</v>
      </c>
      <c r="Z215" s="1">
        <v>-11.130932</v>
      </c>
      <c r="AA215" s="1">
        <v>642.32140800000002</v>
      </c>
    </row>
    <row r="216" spans="25:27" ht="15" customHeight="1" x14ac:dyDescent="0.25">
      <c r="Y216" s="1">
        <v>55</v>
      </c>
      <c r="Z216" s="1">
        <v>-12.505929999999999</v>
      </c>
      <c r="AA216" s="1">
        <v>732.64551200000005</v>
      </c>
    </row>
    <row r="217" spans="25:27" ht="15" customHeight="1" x14ac:dyDescent="0.25">
      <c r="Y217" s="1">
        <v>55</v>
      </c>
      <c r="Z217" s="1">
        <v>-13.880927</v>
      </c>
      <c r="AA217" s="1">
        <v>849.18260599999996</v>
      </c>
    </row>
    <row r="218" spans="25:27" ht="15" customHeight="1" x14ac:dyDescent="0.25">
      <c r="Y218" s="1">
        <v>55</v>
      </c>
      <c r="Z218" s="1">
        <v>-15.255924</v>
      </c>
      <c r="AA218" s="1">
        <v>908.29414099999997</v>
      </c>
    </row>
    <row r="219" spans="25:27" ht="15" customHeight="1" x14ac:dyDescent="0.25">
      <c r="Y219" s="1">
        <v>55</v>
      </c>
      <c r="Z219" s="1">
        <v>-16.630922000000002</v>
      </c>
      <c r="AA219" s="1">
        <v>1220.104337</v>
      </c>
    </row>
    <row r="220" spans="25:27" ht="15" customHeight="1" x14ac:dyDescent="0.25">
      <c r="Y220" s="1">
        <v>55</v>
      </c>
      <c r="Z220" s="1">
        <v>-18.00592</v>
      </c>
      <c r="AA220" s="1">
        <v>1737.1788019999999</v>
      </c>
    </row>
    <row r="225" spans="25:27" ht="15" customHeight="1" x14ac:dyDescent="0.25">
      <c r="Y225" s="6"/>
      <c r="Z225" s="6"/>
      <c r="AA225" s="6"/>
    </row>
    <row r="226" spans="25:27" ht="15" customHeight="1" x14ac:dyDescent="0.25">
      <c r="Y226" s="6"/>
      <c r="Z226" s="6"/>
      <c r="AA226" s="6"/>
    </row>
    <row r="227" spans="25:27" ht="15" customHeight="1" x14ac:dyDescent="0.25">
      <c r="Y227" s="6"/>
      <c r="Z227" s="6"/>
      <c r="AA227" s="6"/>
    </row>
    <row r="228" spans="25:27" ht="15" customHeight="1" x14ac:dyDescent="0.25">
      <c r="Y228" s="6"/>
      <c r="Z228" s="6"/>
      <c r="AA228" s="6"/>
    </row>
    <row r="229" spans="25:27" ht="15" customHeight="1" x14ac:dyDescent="0.25">
      <c r="Y229" s="6"/>
      <c r="Z229" s="6"/>
      <c r="AA229" s="6"/>
    </row>
    <row r="230" spans="25:27" ht="15" customHeight="1" x14ac:dyDescent="0.25">
      <c r="Y230" s="6"/>
      <c r="Z230" s="6"/>
      <c r="AA230" s="6"/>
    </row>
    <row r="231" spans="25:27" ht="15" customHeight="1" x14ac:dyDescent="0.25">
      <c r="Y231" s="6"/>
      <c r="Z231" s="6"/>
      <c r="AA231" s="6"/>
    </row>
    <row r="232" spans="25:27" ht="15" customHeight="1" x14ac:dyDescent="0.25">
      <c r="Y232" s="6"/>
      <c r="Z232" s="6"/>
      <c r="AA232" s="6"/>
    </row>
    <row r="233" spans="25:27" ht="15" customHeight="1" x14ac:dyDescent="0.25">
      <c r="Y233" s="6"/>
      <c r="Z233" s="6"/>
      <c r="AA233" s="6"/>
    </row>
    <row r="234" spans="25:27" ht="15" customHeight="1" x14ac:dyDescent="0.25">
      <c r="Y234" s="6"/>
      <c r="Z234" s="6"/>
      <c r="AA234" s="6"/>
    </row>
  </sheetData>
  <mergeCells count="26">
    <mergeCell ref="B2:G2"/>
    <mergeCell ref="H2:L2"/>
    <mergeCell ref="B3:G3"/>
    <mergeCell ref="H3:L3"/>
    <mergeCell ref="S3:W3"/>
    <mergeCell ref="AC3:AD3"/>
    <mergeCell ref="AG3:AH3"/>
    <mergeCell ref="B4:G4"/>
    <mergeCell ref="H4:L4"/>
    <mergeCell ref="B5:G5"/>
    <mergeCell ref="H5:L5"/>
    <mergeCell ref="Y3:AA3"/>
    <mergeCell ref="A7:P7"/>
    <mergeCell ref="F9:F10"/>
    <mergeCell ref="F11:F40"/>
    <mergeCell ref="AG14:AH14"/>
    <mergeCell ref="B43:G43"/>
    <mergeCell ref="H43:L43"/>
    <mergeCell ref="A48:P48"/>
    <mergeCell ref="F50:F51"/>
    <mergeCell ref="B44:G44"/>
    <mergeCell ref="H44:L44"/>
    <mergeCell ref="B45:G45"/>
    <mergeCell ref="H45:L45"/>
    <mergeCell ref="B46:G46"/>
    <mergeCell ref="H46:L46"/>
  </mergeCells>
  <printOptions horizontalCentered="1" verticalCentered="1"/>
  <pageMargins left="0.39370078740157483" right="0.39370078740157483" top="0.39370078740157483" bottom="0.39370078740157483" header="0.19685039370078741" footer="0.19685039370078741"/>
  <pageSetup scale="84" orientation="landscape" r:id="rId1"/>
  <rowBreaks count="1" manualBreakCount="1">
    <brk id="41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E906-9D69-4C00-8C93-7FB39E48ECE9}">
  <dimension ref="A1:AH234"/>
  <sheetViews>
    <sheetView showGridLines="0" view="pageBreakPreview" zoomScale="85" zoomScaleNormal="85" zoomScaleSheetLayoutView="85" workbookViewId="0">
      <selection activeCell="J11" sqref="J11"/>
    </sheetView>
  </sheetViews>
  <sheetFormatPr baseColWidth="10" defaultColWidth="9.140625" defaultRowHeight="15" customHeight="1" x14ac:dyDescent="0.25"/>
  <cols>
    <col min="1" max="1" width="3.42578125" style="5" customWidth="1"/>
    <col min="2" max="2" width="11.140625" style="5" bestFit="1" customWidth="1"/>
    <col min="3" max="3" width="10.5703125" style="5" bestFit="1" customWidth="1"/>
    <col min="4" max="4" width="11.7109375" style="5" customWidth="1"/>
    <col min="5" max="5" width="10.5703125" style="5" hidden="1" customWidth="1"/>
    <col min="6" max="7" width="12.140625" style="5" customWidth="1"/>
    <col min="8" max="10" width="15.28515625" style="5" bestFit="1" customWidth="1"/>
    <col min="11" max="11" width="14.42578125" style="5" customWidth="1"/>
    <col min="12" max="13" width="10.5703125" style="5" customWidth="1"/>
    <col min="14" max="14" width="10" style="5" bestFit="1" customWidth="1"/>
    <col min="15" max="15" width="10.5703125" style="5" customWidth="1"/>
    <col min="16" max="16" width="2.42578125" style="5" customWidth="1"/>
    <col min="17" max="17" width="3.42578125" style="5" customWidth="1"/>
    <col min="18" max="18" width="9.140625" style="5"/>
    <col min="19" max="19" width="9.5703125" style="1" bestFit="1" customWidth="1"/>
    <col min="20" max="20" width="14.7109375" style="1" customWidth="1"/>
    <col min="21" max="21" width="14.7109375" style="1" bestFit="1" customWidth="1"/>
    <col min="22" max="22" width="12.7109375" style="1" bestFit="1" customWidth="1"/>
    <col min="23" max="23" width="6.5703125" style="1" bestFit="1" customWidth="1"/>
    <col min="24" max="27" width="9.140625" style="1"/>
    <col min="28" max="28" width="9.140625" style="5"/>
    <col min="29" max="30" width="10.7109375" style="5" customWidth="1"/>
    <col min="31" max="16384" width="9.140625" style="5"/>
  </cols>
  <sheetData>
    <row r="1" spans="1:34" s="4" customFormat="1" ht="15" customHeigh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S1" s="2"/>
      <c r="T1" s="2"/>
      <c r="U1" s="2"/>
      <c r="V1" s="2"/>
      <c r="W1" s="2"/>
      <c r="X1" s="2"/>
      <c r="Y1" s="2"/>
      <c r="Z1" s="2"/>
      <c r="AA1" s="2"/>
    </row>
    <row r="2" spans="1:34" s="10" customFormat="1" ht="19.5" customHeight="1" x14ac:dyDescent="0.25">
      <c r="A2" s="31"/>
      <c r="B2" s="88" t="s">
        <v>0</v>
      </c>
      <c r="C2" s="89"/>
      <c r="D2" s="89"/>
      <c r="E2" s="89"/>
      <c r="F2" s="89"/>
      <c r="G2" s="89"/>
      <c r="H2" s="90" t="str">
        <f>'L(2)'!H2</f>
        <v>CINCUENTENARIO</v>
      </c>
      <c r="I2" s="91"/>
      <c r="J2" s="91"/>
      <c r="K2" s="91"/>
      <c r="L2" s="92"/>
      <c r="M2" s="19"/>
      <c r="N2" s="19"/>
      <c r="O2" s="11"/>
      <c r="Q2" s="32"/>
      <c r="S2" s="12"/>
      <c r="T2" s="12"/>
      <c r="U2" s="12"/>
      <c r="V2" s="12"/>
      <c r="W2" s="12"/>
      <c r="X2" s="12"/>
      <c r="Y2" s="12"/>
      <c r="Z2" s="12"/>
      <c r="AA2" s="12"/>
    </row>
    <row r="3" spans="1:34" s="13" customFormat="1" ht="19.5" customHeight="1" x14ac:dyDescent="0.25">
      <c r="A3" s="31"/>
      <c r="B3" s="88" t="s">
        <v>1</v>
      </c>
      <c r="C3" s="89"/>
      <c r="D3" s="89"/>
      <c r="E3" s="89"/>
      <c r="F3" s="89"/>
      <c r="G3" s="89"/>
      <c r="H3" s="90" t="str">
        <f>'L(2)'!H3</f>
        <v>SODINSA - EDU</v>
      </c>
      <c r="I3" s="91"/>
      <c r="J3" s="91"/>
      <c r="K3" s="91"/>
      <c r="L3" s="92"/>
      <c r="M3" s="19"/>
      <c r="N3" s="19"/>
      <c r="O3" s="11"/>
      <c r="P3" s="10"/>
      <c r="Q3" s="32"/>
      <c r="S3" s="86" t="s">
        <v>8</v>
      </c>
      <c r="T3" s="86"/>
      <c r="U3" s="86"/>
      <c r="V3" s="86"/>
      <c r="W3" s="86"/>
      <c r="X3" s="46"/>
      <c r="Y3" s="86" t="s">
        <v>12</v>
      </c>
      <c r="Z3" s="86"/>
      <c r="AA3" s="86"/>
      <c r="AC3" s="86" t="s">
        <v>36</v>
      </c>
      <c r="AD3" s="86"/>
      <c r="AG3" s="87" t="s">
        <v>20</v>
      </c>
      <c r="AH3" s="87"/>
    </row>
    <row r="4" spans="1:34" s="13" customFormat="1" ht="19.5" customHeight="1" x14ac:dyDescent="0.25">
      <c r="A4" s="31"/>
      <c r="B4" s="88" t="s">
        <v>2</v>
      </c>
      <c r="C4" s="89"/>
      <c r="D4" s="89"/>
      <c r="E4" s="89"/>
      <c r="F4" s="89"/>
      <c r="G4" s="89"/>
      <c r="H4" s="90" t="str">
        <f>'L(2)'!H4</f>
        <v>MEDELLÍN, ANTIOQUIA</v>
      </c>
      <c r="I4" s="91"/>
      <c r="J4" s="91"/>
      <c r="K4" s="91"/>
      <c r="L4" s="92"/>
      <c r="M4" s="19"/>
      <c r="N4" s="19"/>
      <c r="O4" s="11"/>
      <c r="P4" s="10"/>
      <c r="Q4" s="32"/>
      <c r="S4" s="46" t="s">
        <v>33</v>
      </c>
      <c r="T4" s="46" t="s">
        <v>34</v>
      </c>
      <c r="U4" s="46" t="s">
        <v>35</v>
      </c>
      <c r="V4" s="46" t="s">
        <v>6</v>
      </c>
      <c r="W4" s="46" t="s">
        <v>7</v>
      </c>
      <c r="X4" s="46"/>
      <c r="Y4" s="46" t="s">
        <v>9</v>
      </c>
      <c r="Z4" s="46" t="s">
        <v>10</v>
      </c>
      <c r="AA4" s="46" t="s">
        <v>11</v>
      </c>
      <c r="AC4" s="46" t="s">
        <v>10</v>
      </c>
      <c r="AD4" s="46" t="s">
        <v>11</v>
      </c>
      <c r="AE4" s="13" t="s">
        <v>32</v>
      </c>
      <c r="AG4" s="17">
        <v>0</v>
      </c>
      <c r="AH4" s="16">
        <f>+G45</f>
        <v>232.02465760000004</v>
      </c>
    </row>
    <row r="5" spans="1:34" s="13" customFormat="1" ht="19.5" customHeight="1" x14ac:dyDescent="0.25">
      <c r="A5" s="31"/>
      <c r="B5" s="88" t="s">
        <v>3</v>
      </c>
      <c r="C5" s="89"/>
      <c r="D5" s="89"/>
      <c r="E5" s="89"/>
      <c r="F5" s="89"/>
      <c r="G5" s="89"/>
      <c r="H5" s="90" t="str">
        <f>'L(2)'!H5</f>
        <v>LS2</v>
      </c>
      <c r="I5" s="91"/>
      <c r="J5" s="91"/>
      <c r="K5" s="91"/>
      <c r="L5" s="92"/>
      <c r="M5" s="19"/>
      <c r="N5" s="19"/>
      <c r="O5" s="11"/>
      <c r="P5" s="10"/>
      <c r="Q5" s="32"/>
      <c r="S5" s="46">
        <f>'L(2)'!S5</f>
        <v>0</v>
      </c>
      <c r="T5" s="46">
        <f>'L(2)'!T5</f>
        <v>282.40841599999999</v>
      </c>
      <c r="U5" s="46">
        <f>'L(2)'!U5</f>
        <v>1604.5261620000001</v>
      </c>
      <c r="V5" s="46">
        <f>'L(2)'!V5</f>
        <v>1.823088</v>
      </c>
      <c r="W5" s="46">
        <f>'L(2)'!W5</f>
        <v>30.063828999999998</v>
      </c>
      <c r="X5" s="46"/>
      <c r="Y5" s="6">
        <f>'L(2)'!Y5</f>
        <v>0</v>
      </c>
      <c r="Z5" s="6">
        <f>'L(2)'!Z5</f>
        <v>0</v>
      </c>
      <c r="AA5" s="6">
        <f>'L(2)'!AA5</f>
        <v>300.00001200000003</v>
      </c>
      <c r="AC5" s="1">
        <f>+AVERAGE(Z5,Z23,Z41,Z59,Z77,Z95,Z113,Z131,Z149,Z167,Z185,Z203,Z221,Z239,Z257,Z275,Z293,Z311,Z329,Z347,Z365,Z383,Z401,Z419)</f>
        <v>0</v>
      </c>
      <c r="AD5" s="1">
        <f>+AVERAGE(AA5,AA23,AA41,AA59,AA77,AA95,AA113,AA131,AA149,AA167,AA185,AA203,AA221,AA239,AA257,AA275,AA293,AA311,AA329,AA347,AA365,AA383,AA401,AA419)</f>
        <v>300.00001200000003</v>
      </c>
      <c r="AE5" s="43">
        <f>+$AC$5-AC5</f>
        <v>0</v>
      </c>
      <c r="AG5" s="16">
        <f>+F45</f>
        <v>370.60031221527777</v>
      </c>
      <c r="AH5" s="16">
        <f>+AH4</f>
        <v>232.02465760000004</v>
      </c>
    </row>
    <row r="6" spans="1:34" ht="15" customHeight="1" x14ac:dyDescent="0.25">
      <c r="A6" s="3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4"/>
      <c r="S6" s="1">
        <f>'L(2)'!S6</f>
        <v>0.51724099999999995</v>
      </c>
      <c r="T6" s="1">
        <f>'L(2)'!T6</f>
        <v>282.40409499999998</v>
      </c>
      <c r="U6" s="1">
        <f>'L(2)'!U6</f>
        <v>1604.5209170000001</v>
      </c>
      <c r="V6" s="1">
        <f>'L(2)'!V6</f>
        <v>1.823088</v>
      </c>
      <c r="W6" s="1">
        <f>'L(2)'!W6</f>
        <v>30.062363000000001</v>
      </c>
      <c r="Y6" s="6">
        <f>'L(2)'!Y6</f>
        <v>0</v>
      </c>
      <c r="Z6" s="6">
        <f>'L(2)'!Z6</f>
        <v>-0.32738</v>
      </c>
      <c r="AA6" s="6">
        <f>'L(2)'!AA6</f>
        <v>301.51233100000002</v>
      </c>
      <c r="AC6" s="1">
        <f t="shared" ref="AC6:AD22" si="0">+AVERAGE(Z6,Z24,Z42,Z60,Z78,Z96,Z114,Z132,Z150,Z168,Z186,Z204,Z222,Z240,Z258,Z276,Z294,Z312,Z330,Z348,Z366,Z384,Z402,Z420)</f>
        <v>-0.32737999999999995</v>
      </c>
      <c r="AD6" s="1">
        <f t="shared" si="0"/>
        <v>302.13433016666664</v>
      </c>
      <c r="AE6" s="43">
        <f>+$AC$5-AC6</f>
        <v>0.32737999999999995</v>
      </c>
      <c r="AG6" s="16">
        <f>+AG5</f>
        <v>370.60031221527777</v>
      </c>
      <c r="AH6" s="16">
        <f>+G46</f>
        <v>287.06447643636369</v>
      </c>
    </row>
    <row r="7" spans="1:34" ht="18" customHeight="1" x14ac:dyDescent="0.25">
      <c r="A7" s="80" t="s">
        <v>22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34"/>
      <c r="S7" s="1">
        <f>'L(2)'!S7</f>
        <v>1.071429</v>
      </c>
      <c r="T7" s="1">
        <f>'L(2)'!T7</f>
        <v>282.41863799999999</v>
      </c>
      <c r="U7" s="1">
        <f>'L(2)'!U7</f>
        <v>1604.5247320000001</v>
      </c>
      <c r="V7" s="1">
        <f>'L(2)'!V7</f>
        <v>1.823088</v>
      </c>
      <c r="W7" s="1">
        <f>'L(2)'!W7</f>
        <v>30.067295000000001</v>
      </c>
      <c r="Y7" s="6">
        <f>'L(2)'!Y7</f>
        <v>0</v>
      </c>
      <c r="Z7" s="6">
        <f>'L(2)'!Z7</f>
        <v>-0.98214100000000004</v>
      </c>
      <c r="AA7" s="6">
        <f>'L(2)'!AA7</f>
        <v>303.07504499999999</v>
      </c>
      <c r="AC7" s="1">
        <f t="shared" si="0"/>
        <v>-0.98214100000000026</v>
      </c>
      <c r="AD7" s="1">
        <f t="shared" si="0"/>
        <v>303.93826949999999</v>
      </c>
      <c r="AE7" s="43">
        <f>+$AC$5-AC7</f>
        <v>0.98214100000000026</v>
      </c>
      <c r="AG7" s="16">
        <f>+F46</f>
        <v>1198.6338681231061</v>
      </c>
      <c r="AH7" s="16">
        <f>+AH6</f>
        <v>287.06447643636369</v>
      </c>
    </row>
    <row r="8" spans="1:34" s="3" customFormat="1" ht="15" customHeight="1" x14ac:dyDescent="0.25">
      <c r="A8" s="35"/>
      <c r="Q8" s="36"/>
      <c r="S8" s="1">
        <f>'L(2)'!S8</f>
        <v>1.6625620000000001</v>
      </c>
      <c r="T8" s="1">
        <f>'L(2)'!T8</f>
        <v>282.50008800000001</v>
      </c>
      <c r="U8" s="1">
        <f>'L(2)'!U8</f>
        <v>1604.591608</v>
      </c>
      <c r="V8" s="1">
        <f>'L(2)'!V8</f>
        <v>1.823088</v>
      </c>
      <c r="W8" s="1">
        <f>'L(2)'!W8</f>
        <v>30.094919000000001</v>
      </c>
      <c r="X8" s="1"/>
      <c r="Y8" s="6">
        <f>'L(2)'!Y8</f>
        <v>0</v>
      </c>
      <c r="Z8" s="6">
        <f>'L(2)'!Z8</f>
        <v>-1.6369020000000001</v>
      </c>
      <c r="AA8" s="6">
        <f>'L(2)'!AA8</f>
        <v>303.37294900000001</v>
      </c>
      <c r="AC8" s="1">
        <f t="shared" si="0"/>
        <v>-1.6369019999999994</v>
      </c>
      <c r="AD8" s="1">
        <f t="shared" si="0"/>
        <v>309.20234816666664</v>
      </c>
      <c r="AE8" s="44">
        <f t="shared" ref="AE8:AE13" si="1">+$AC$5-AC8</f>
        <v>1.6369019999999994</v>
      </c>
      <c r="AG8" s="16">
        <f>+AG7</f>
        <v>1198.6338681231061</v>
      </c>
      <c r="AH8" s="16">
        <f>+G47</f>
        <v>0</v>
      </c>
    </row>
    <row r="9" spans="1:34" s="46" customFormat="1" ht="22.5" customHeight="1" x14ac:dyDescent="0.25">
      <c r="A9" s="37"/>
      <c r="B9" s="47" t="s">
        <v>5</v>
      </c>
      <c r="C9" s="47" t="s">
        <v>4</v>
      </c>
      <c r="D9" s="47" t="s">
        <v>14</v>
      </c>
      <c r="E9" s="8"/>
      <c r="F9" s="82" t="s">
        <v>18</v>
      </c>
      <c r="G9" s="82" t="s">
        <v>42</v>
      </c>
      <c r="H9" s="94" t="s">
        <v>43</v>
      </c>
      <c r="I9" s="47" t="s">
        <v>23</v>
      </c>
      <c r="J9" s="47" t="s">
        <v>52</v>
      </c>
      <c r="K9" s="72" t="s">
        <v>44</v>
      </c>
      <c r="L9" s="47" t="s">
        <v>45</v>
      </c>
      <c r="M9" s="72" t="s">
        <v>46</v>
      </c>
      <c r="N9" s="72" t="s">
        <v>47</v>
      </c>
      <c r="Q9" s="38"/>
      <c r="S9" s="1">
        <f>'L(2)'!S9</f>
        <v>2.2906399999999998</v>
      </c>
      <c r="T9" s="1">
        <f>'L(2)'!T9</f>
        <v>282.58675299999999</v>
      </c>
      <c r="U9" s="1">
        <f>'L(2)'!U9</f>
        <v>1604.673624</v>
      </c>
      <c r="V9" s="1">
        <f>'L(2)'!V9</f>
        <v>1.823088</v>
      </c>
      <c r="W9" s="1">
        <f>'L(2)'!W9</f>
        <v>30.124327999999998</v>
      </c>
      <c r="Y9" s="6">
        <f>'L(2)'!Y9</f>
        <v>0</v>
      </c>
      <c r="Z9" s="6">
        <f>'L(2)'!Z9</f>
        <v>-2.2916620000000001</v>
      </c>
      <c r="AA9" s="6">
        <f>'L(2)'!AA9</f>
        <v>303.670883</v>
      </c>
      <c r="AC9" s="1">
        <f t="shared" si="0"/>
        <v>-2.2916619999999996</v>
      </c>
      <c r="AD9" s="1">
        <f t="shared" si="0"/>
        <v>313.39445474999997</v>
      </c>
      <c r="AE9" s="43">
        <f t="shared" si="1"/>
        <v>2.2916619999999996</v>
      </c>
      <c r="AG9" s="16">
        <f>+F47</f>
        <v>0</v>
      </c>
      <c r="AH9" s="16">
        <f>+AH8</f>
        <v>0</v>
      </c>
    </row>
    <row r="10" spans="1:34" s="1" customFormat="1" ht="15" customHeight="1" x14ac:dyDescent="0.25">
      <c r="A10" s="39"/>
      <c r="B10" s="7">
        <v>0</v>
      </c>
      <c r="C10" s="7">
        <f>'L(2)'!C10</f>
        <v>282.40841599999999</v>
      </c>
      <c r="D10" s="7">
        <f>'L(2)'!D10</f>
        <v>301.06717108333333</v>
      </c>
      <c r="E10" s="18"/>
      <c r="F10" s="83"/>
      <c r="G10" s="83"/>
      <c r="H10" s="95"/>
      <c r="I10" s="47" t="s">
        <v>48</v>
      </c>
      <c r="J10" s="47" t="s">
        <v>49</v>
      </c>
      <c r="K10" s="47" t="s">
        <v>49</v>
      </c>
      <c r="L10" s="47" t="s">
        <v>49</v>
      </c>
      <c r="M10" s="47" t="s">
        <v>49</v>
      </c>
      <c r="N10" s="47" t="s">
        <v>49</v>
      </c>
      <c r="Q10" s="40"/>
      <c r="S10" s="1">
        <f>'L(2)'!S10</f>
        <v>2.9556650000000002</v>
      </c>
      <c r="T10" s="1">
        <f>'L(2)'!T10</f>
        <v>284.24224299999997</v>
      </c>
      <c r="U10" s="1">
        <f>'L(2)'!U10</f>
        <v>1606.527448</v>
      </c>
      <c r="V10" s="1">
        <f>'L(2)'!V10</f>
        <v>1.823671</v>
      </c>
      <c r="W10" s="1">
        <f>'L(2)'!W10</f>
        <v>30.689969999999999</v>
      </c>
      <c r="Y10" s="6">
        <f>'L(2)'!Y10</f>
        <v>0</v>
      </c>
      <c r="Z10" s="6">
        <f>'L(2)'!Z10</f>
        <v>-2.9464229999999998</v>
      </c>
      <c r="AA10" s="6">
        <f>'L(2)'!AA10</f>
        <v>303.968817</v>
      </c>
      <c r="AC10" s="1">
        <f t="shared" si="0"/>
        <v>-2.9464229999999998</v>
      </c>
      <c r="AD10" s="1">
        <f t="shared" si="0"/>
        <v>314.44427375000004</v>
      </c>
      <c r="AE10" s="43">
        <f t="shared" si="1"/>
        <v>2.9464229999999998</v>
      </c>
      <c r="AG10" s="16">
        <f>+AG9</f>
        <v>0</v>
      </c>
      <c r="AH10" s="16">
        <f>+G48</f>
        <v>0</v>
      </c>
    </row>
    <row r="11" spans="1:34" s="1" customFormat="1" ht="15" customHeight="1" x14ac:dyDescent="0.25">
      <c r="A11" s="39"/>
      <c r="B11" s="7">
        <v>1</v>
      </c>
      <c r="C11" s="7">
        <f>'L(2)'!C11</f>
        <v>282.50008800000001</v>
      </c>
      <c r="D11" s="7">
        <f>'L(2)'!D11</f>
        <v>303.93826949999999</v>
      </c>
      <c r="E11" s="20">
        <f>+$B$11/C11</f>
        <v>3.5398219061793705E-3</v>
      </c>
      <c r="F11" s="84">
        <f>+$B$40/(SUM(E11:E40))</f>
        <v>335.50461595713085</v>
      </c>
      <c r="G11" s="7">
        <f>C11*$U$36</f>
        <v>226.00007040000003</v>
      </c>
      <c r="H11" s="7">
        <f>+(0.5*((D11/C11)^2)-1)/(((D11/C11)^2)-1)</f>
        <v>-2.6739265124071432</v>
      </c>
      <c r="I11" s="7">
        <f>V5*9.81</f>
        <v>17.884493280000001</v>
      </c>
      <c r="J11" s="73">
        <f>G11^2*I11*0.1</f>
        <v>91346.894786825273</v>
      </c>
      <c r="K11" s="73">
        <f>2*J11*(1+H11)</f>
        <v>-305815.97801946534</v>
      </c>
      <c r="L11" s="73">
        <f>(1-(1/2)^0.2)*J11</f>
        <v>11824.804074802747</v>
      </c>
      <c r="M11" s="73">
        <f>(1-(1/2)^0.2)*K11</f>
        <v>-39587.706089664673</v>
      </c>
      <c r="N11" s="73">
        <f>M11*4</f>
        <v>-158350.82435865869</v>
      </c>
      <c r="Q11" s="40"/>
      <c r="S11" s="1">
        <f>'L(2)'!S11</f>
        <v>3.657635</v>
      </c>
      <c r="T11" s="1">
        <f>'L(2)'!T11</f>
        <v>287.79035800000003</v>
      </c>
      <c r="U11" s="1">
        <f>'L(2)'!U11</f>
        <v>1610.5084420000001</v>
      </c>
      <c r="V11" s="1">
        <f>'L(2)'!V11</f>
        <v>1.824983</v>
      </c>
      <c r="W11" s="1">
        <f>'L(2)'!W11</f>
        <v>31.926729999999999</v>
      </c>
      <c r="Y11" s="6">
        <f>'L(2)'!Y11</f>
        <v>0</v>
      </c>
      <c r="Z11" s="6">
        <f>'L(2)'!Z11</f>
        <v>-3.6011839999999999</v>
      </c>
      <c r="AA11" s="6">
        <f>'L(2)'!AA11</f>
        <v>304.266751</v>
      </c>
      <c r="AC11" s="1">
        <f t="shared" si="0"/>
        <v>-3.6011840000000013</v>
      </c>
      <c r="AD11" s="1">
        <f t="shared" si="0"/>
        <v>327.93244475</v>
      </c>
      <c r="AE11" s="44">
        <f t="shared" si="1"/>
        <v>3.6011840000000013</v>
      </c>
      <c r="AG11" s="16">
        <f>+F48</f>
        <v>0</v>
      </c>
      <c r="AH11" s="16">
        <f>+AH10</f>
        <v>0</v>
      </c>
    </row>
    <row r="12" spans="1:34" s="1" customFormat="1" ht="15" customHeight="1" x14ac:dyDescent="0.25">
      <c r="A12" s="39"/>
      <c r="B12" s="7">
        <v>2</v>
      </c>
      <c r="C12" s="7">
        <f>'L(2)'!C12</f>
        <v>282.58675299999999</v>
      </c>
      <c r="D12" s="7">
        <f>'L(2)'!D12</f>
        <v>311.29840145833327</v>
      </c>
      <c r="E12" s="20">
        <f t="shared" ref="E12:E40" si="2">+$B$11/C12</f>
        <v>3.5387362973805076E-3</v>
      </c>
      <c r="F12" s="84"/>
      <c r="G12" s="7">
        <f t="shared" ref="G12:G40" si="3">C12*$U$36</f>
        <v>226.0694024</v>
      </c>
      <c r="H12" s="7">
        <f t="shared" ref="H12:H40" si="4">+(0.5*((D12/C12)^2)-1)/(((D12/C12)^2)-1)</f>
        <v>-1.8416015979211036</v>
      </c>
      <c r="I12" s="7">
        <f t="shared" ref="I12:I39" si="5">V6*9.81</f>
        <v>17.884493280000001</v>
      </c>
      <c r="J12" s="73">
        <f t="shared" ref="J12:J40" si="6">G12^2*I12*0.1</f>
        <v>91402.949940729595</v>
      </c>
      <c r="K12" s="73">
        <f t="shared" ref="K12:K40" si="7">2*J12*(1+H12)</f>
        <v>-153849.73744964134</v>
      </c>
      <c r="L12" s="73">
        <f t="shared" ref="L12:M40" si="8">(1-(1/2)^0.2)*J12</f>
        <v>11832.06038290001</v>
      </c>
      <c r="M12" s="73">
        <f t="shared" si="8"/>
        <v>-19915.761849895269</v>
      </c>
      <c r="N12" s="73">
        <f>M12*4</f>
        <v>-79663.047399581075</v>
      </c>
      <c r="Q12" s="40"/>
      <c r="S12" s="1">
        <f>'L(2)'!S12</f>
        <v>4.3965519999999998</v>
      </c>
      <c r="T12" s="1">
        <f>'L(2)'!T12</f>
        <v>290.24094300000002</v>
      </c>
      <c r="U12" s="1">
        <f>'L(2)'!U12</f>
        <v>1613.3021120000001</v>
      </c>
      <c r="V12" s="1">
        <f>'L(2)'!V12</f>
        <v>1.826003</v>
      </c>
      <c r="W12" s="1">
        <f>'L(2)'!W12</f>
        <v>32.800615000000001</v>
      </c>
      <c r="Y12" s="6">
        <f>'L(2)'!Y12</f>
        <v>0</v>
      </c>
      <c r="Z12" s="6">
        <f>'L(2)'!Z12</f>
        <v>-4.2559449999999996</v>
      </c>
      <c r="AA12" s="6">
        <f>'L(2)'!AA12</f>
        <v>310.28920399999998</v>
      </c>
      <c r="AC12" s="1">
        <f t="shared" si="0"/>
        <v>-4.2559449999999988</v>
      </c>
      <c r="AD12" s="1">
        <f t="shared" si="0"/>
        <v>344.00638450000002</v>
      </c>
      <c r="AE12" s="45">
        <f t="shared" si="1"/>
        <v>4.2559449999999988</v>
      </c>
    </row>
    <row r="13" spans="1:34" s="1" customFormat="1" ht="15" customHeight="1" x14ac:dyDescent="0.25">
      <c r="A13" s="39"/>
      <c r="B13" s="7">
        <v>3</v>
      </c>
      <c r="C13" s="7">
        <f>'L(2)'!C13</f>
        <v>287.79035800000003</v>
      </c>
      <c r="D13" s="7">
        <f>'L(2)'!D13</f>
        <v>314.44427375000004</v>
      </c>
      <c r="E13" s="20">
        <f t="shared" si="2"/>
        <v>3.4747515759370922E-3</v>
      </c>
      <c r="F13" s="84"/>
      <c r="G13" s="7">
        <f>C13*$U$36</f>
        <v>230.23228640000002</v>
      </c>
      <c r="H13" s="7">
        <f t="shared" si="4"/>
        <v>-2.0798576086672682</v>
      </c>
      <c r="I13" s="7">
        <f t="shared" si="5"/>
        <v>17.884493280000001</v>
      </c>
      <c r="J13" s="73">
        <f t="shared" si="6"/>
        <v>94800.164880262106</v>
      </c>
      <c r="K13" s="73">
        <f t="shared" si="7"/>
        <v>-204741.35869772517</v>
      </c>
      <c r="L13" s="73">
        <f t="shared" si="8"/>
        <v>12271.827943184486</v>
      </c>
      <c r="M13" s="73">
        <f t="shared" si="8"/>
        <v>-26503.653553406719</v>
      </c>
      <c r="N13" s="73">
        <f>M13*4</f>
        <v>-106014.61421362688</v>
      </c>
      <c r="Q13" s="40"/>
      <c r="S13" s="1">
        <f>'L(2)'!S13</f>
        <v>5.1724139999999998</v>
      </c>
      <c r="T13" s="1">
        <f>'L(2)'!T13</f>
        <v>292.00339300000002</v>
      </c>
      <c r="U13" s="1">
        <f>'L(2)'!U13</f>
        <v>1615.3775450000001</v>
      </c>
      <c r="V13" s="1">
        <f>'L(2)'!V13</f>
        <v>1.8268759999999999</v>
      </c>
      <c r="W13" s="1">
        <f>'L(2)'!W13</f>
        <v>33.439155999999997</v>
      </c>
      <c r="Y13" s="6">
        <f>'L(2)'!Y13</f>
        <v>0</v>
      </c>
      <c r="Z13" s="6">
        <f>'L(2)'!Z13</f>
        <v>-5.6309420000000001</v>
      </c>
      <c r="AA13" s="6">
        <f>'L(2)'!AA13</f>
        <v>357.21662600000002</v>
      </c>
      <c r="AC13" s="1">
        <f t="shared" si="0"/>
        <v>-5.6309419999999983</v>
      </c>
      <c r="AD13" s="1">
        <f t="shared" si="0"/>
        <v>393.51809274999999</v>
      </c>
      <c r="AE13" s="43">
        <f t="shared" si="1"/>
        <v>5.6309419999999983</v>
      </c>
    </row>
    <row r="14" spans="1:34" s="1" customFormat="1" ht="15" customHeight="1" x14ac:dyDescent="0.25">
      <c r="A14" s="39"/>
      <c r="B14" s="7">
        <v>4</v>
      </c>
      <c r="C14" s="7">
        <f>'L(2)'!C14</f>
        <v>290.24094300000002</v>
      </c>
      <c r="D14" s="7">
        <f>'L(2)'!D14</f>
        <v>335.96941462500001</v>
      </c>
      <c r="E14" s="20">
        <f t="shared" si="2"/>
        <v>3.4454132820261681E-3</v>
      </c>
      <c r="F14" s="84"/>
      <c r="G14" s="7">
        <f t="shared" si="3"/>
        <v>232.19275440000001</v>
      </c>
      <c r="H14" s="7">
        <f t="shared" si="4"/>
        <v>-0.97089077515535172</v>
      </c>
      <c r="I14" s="7">
        <f t="shared" si="5"/>
        <v>17.884493280000001</v>
      </c>
      <c r="J14" s="73">
        <f t="shared" si="6"/>
        <v>96421.518484178217</v>
      </c>
      <c r="K14" s="73">
        <f t="shared" si="7"/>
        <v>5613.511322836709</v>
      </c>
      <c r="L14" s="73">
        <f t="shared" si="8"/>
        <v>12481.711253909227</v>
      </c>
      <c r="M14" s="73">
        <f t="shared" si="8"/>
        <v>726.66587867204112</v>
      </c>
      <c r="N14" s="73">
        <f>M14*4</f>
        <v>2906.6635146881645</v>
      </c>
      <c r="Q14" s="40"/>
      <c r="S14" s="1">
        <f>'L(2)'!S14</f>
        <v>5.9852220000000003</v>
      </c>
      <c r="T14" s="1">
        <f>'L(2)'!T14</f>
        <v>293.08095600000001</v>
      </c>
      <c r="U14" s="1">
        <f>'L(2)'!U14</f>
        <v>1616.7323590000001</v>
      </c>
      <c r="V14" s="1">
        <f>'L(2)'!V14</f>
        <v>1.827604</v>
      </c>
      <c r="W14" s="1">
        <f>'L(2)'!W14</f>
        <v>33.833730000000003</v>
      </c>
      <c r="Y14" s="6">
        <f>'L(2)'!Y14</f>
        <v>0</v>
      </c>
      <c r="Z14" s="6">
        <f>'L(2)'!Z14</f>
        <v>-7.0059389999999997</v>
      </c>
      <c r="AA14" s="6">
        <f>'L(2)'!AA14</f>
        <v>414.385289</v>
      </c>
      <c r="AC14" s="1">
        <f t="shared" si="0"/>
        <v>-7.0059389999999988</v>
      </c>
      <c r="AD14" s="1">
        <f t="shared" si="0"/>
        <v>465.09801349999998</v>
      </c>
      <c r="AE14" s="43">
        <f>+$AC$5-AC14</f>
        <v>7.0059389999999988</v>
      </c>
      <c r="AG14" s="85" t="s">
        <v>21</v>
      </c>
      <c r="AH14" s="85"/>
    </row>
    <row r="15" spans="1:34" s="1" customFormat="1" ht="15" customHeight="1" x14ac:dyDescent="0.25">
      <c r="A15" s="39"/>
      <c r="B15" s="7">
        <v>5</v>
      </c>
      <c r="C15" s="7">
        <f>'L(2)'!C15</f>
        <v>292.00339300000002</v>
      </c>
      <c r="D15" s="7">
        <f>'L(2)'!D15</f>
        <v>368.76223862500001</v>
      </c>
      <c r="E15" s="20">
        <f t="shared" si="2"/>
        <v>3.4246177406575544E-3</v>
      </c>
      <c r="F15" s="84"/>
      <c r="G15" s="7">
        <f t="shared" si="3"/>
        <v>233.60271440000002</v>
      </c>
      <c r="H15" s="7">
        <f t="shared" si="4"/>
        <v>-0.34056232272141979</v>
      </c>
      <c r="I15" s="7">
        <f t="shared" si="5"/>
        <v>17.884493280000001</v>
      </c>
      <c r="J15" s="73">
        <f t="shared" si="6"/>
        <v>97596.087908471236</v>
      </c>
      <c r="K15" s="73">
        <f t="shared" si="7"/>
        <v>128717.07504367678</v>
      </c>
      <c r="L15" s="73">
        <f t="shared" si="8"/>
        <v>12633.758604253553</v>
      </c>
      <c r="M15" s="73">
        <f t="shared" si="8"/>
        <v>16662.352858574479</v>
      </c>
      <c r="N15" s="73">
        <f>M15*4</f>
        <v>66649.411434297916</v>
      </c>
      <c r="Q15" s="40"/>
      <c r="S15" s="1">
        <f>'L(2)'!S15</f>
        <v>6.834975</v>
      </c>
      <c r="T15" s="1">
        <f>'L(2)'!T15</f>
        <v>292.66974299999998</v>
      </c>
      <c r="U15" s="1">
        <f>'L(2)'!U15</f>
        <v>1616.453767</v>
      </c>
      <c r="V15" s="1">
        <f>'L(2)'!V15</f>
        <v>1.8278749999999999</v>
      </c>
      <c r="W15" s="1">
        <f>'L(2)'!W15</f>
        <v>33.682777999999999</v>
      </c>
      <c r="Y15" s="6">
        <f>'L(2)'!Y15</f>
        <v>0</v>
      </c>
      <c r="Z15" s="6">
        <f>'L(2)'!Z15</f>
        <v>-8.3809380000000004</v>
      </c>
      <c r="AA15" s="6">
        <f>'L(2)'!AA15</f>
        <v>479.58636300000001</v>
      </c>
      <c r="AC15" s="1">
        <f t="shared" si="0"/>
        <v>-8.3809380000000004</v>
      </c>
      <c r="AD15" s="1">
        <f t="shared" si="0"/>
        <v>517.89490133333334</v>
      </c>
      <c r="AE15" s="43">
        <f t="shared" ref="AE15:AE22" si="9">+$AC$5-AC15</f>
        <v>8.3809380000000004</v>
      </c>
      <c r="AG15" s="1">
        <f>+AG4</f>
        <v>0</v>
      </c>
      <c r="AH15" s="1">
        <f>+H45</f>
        <v>-0.2784025561691294</v>
      </c>
    </row>
    <row r="16" spans="1:34" s="1" customFormat="1" ht="15" customHeight="1" x14ac:dyDescent="0.25">
      <c r="A16" s="39"/>
      <c r="B16" s="7">
        <v>6</v>
      </c>
      <c r="C16" s="7">
        <f>'L(2)'!C16</f>
        <v>293.08095600000001</v>
      </c>
      <c r="D16" s="7">
        <f>'L(2)'!D16</f>
        <v>416.93012606249999</v>
      </c>
      <c r="E16" s="20">
        <f t="shared" si="2"/>
        <v>3.4120265391791608E-3</v>
      </c>
      <c r="F16" s="84"/>
      <c r="G16" s="7">
        <f t="shared" si="3"/>
        <v>234.46476480000001</v>
      </c>
      <c r="H16" s="7">
        <f t="shared" si="4"/>
        <v>1.1587269512293842E-2</v>
      </c>
      <c r="I16" s="7">
        <f t="shared" si="5"/>
        <v>17.890212510000001</v>
      </c>
      <c r="J16" s="73">
        <f t="shared" si="6"/>
        <v>98349.163940284678</v>
      </c>
      <c r="K16" s="73">
        <f t="shared" si="7"/>
        <v>198977.52441833905</v>
      </c>
      <c r="L16" s="73">
        <f t="shared" si="8"/>
        <v>12731.243872366993</v>
      </c>
      <c r="M16" s="73">
        <f t="shared" si="8"/>
        <v>25757.528452685696</v>
      </c>
      <c r="N16" s="73">
        <f t="shared" ref="N16:N40" si="10">M16*4</f>
        <v>103030.11381074278</v>
      </c>
      <c r="Q16" s="40"/>
      <c r="S16" s="1">
        <f>'L(2)'!S16</f>
        <v>7.7216750000000003</v>
      </c>
      <c r="T16" s="1">
        <f>'L(2)'!T16</f>
        <v>299.37434200000001</v>
      </c>
      <c r="U16" s="1">
        <f>'L(2)'!U16</f>
        <v>1624.0706439999999</v>
      </c>
      <c r="V16" s="1">
        <f>'L(2)'!V16</f>
        <v>1.8306560000000001</v>
      </c>
      <c r="W16" s="1">
        <f>'L(2)'!W16</f>
        <v>36.202221999999999</v>
      </c>
      <c r="Y16" s="6">
        <f>'L(2)'!Y16</f>
        <v>0</v>
      </c>
      <c r="Z16" s="6">
        <f>'L(2)'!Z16</f>
        <v>-9.7559349999999991</v>
      </c>
      <c r="AA16" s="6">
        <f>'L(2)'!AA16</f>
        <v>556.29479900000001</v>
      </c>
      <c r="AC16" s="1">
        <f t="shared" si="0"/>
        <v>-9.7559349999999974</v>
      </c>
      <c r="AD16" s="1">
        <f t="shared" si="0"/>
        <v>599.50582683333334</v>
      </c>
      <c r="AE16" s="43">
        <f t="shared" si="9"/>
        <v>9.7559349999999974</v>
      </c>
      <c r="AG16" s="1">
        <f t="shared" ref="AG16:AG21" si="11">+AG5</f>
        <v>370.60031221527777</v>
      </c>
      <c r="AH16" s="1">
        <f>+AH15</f>
        <v>-0.2784025561691294</v>
      </c>
    </row>
    <row r="17" spans="1:34" s="1" customFormat="1" ht="15" customHeight="1" x14ac:dyDescent="0.25">
      <c r="A17" s="39"/>
      <c r="B17" s="7">
        <v>7</v>
      </c>
      <c r="C17" s="7">
        <f>'L(2)'!C17</f>
        <v>292.66974299999998</v>
      </c>
      <c r="D17" s="7">
        <f>'L(2)'!D17</f>
        <v>465.09801349999998</v>
      </c>
      <c r="E17" s="20">
        <f t="shared" si="2"/>
        <v>3.4168205764953299E-3</v>
      </c>
      <c r="F17" s="84"/>
      <c r="G17" s="7">
        <f t="shared" si="3"/>
        <v>234.13579440000001</v>
      </c>
      <c r="H17" s="7">
        <f t="shared" si="4"/>
        <v>0.17222104767145041</v>
      </c>
      <c r="I17" s="7">
        <f t="shared" si="5"/>
        <v>17.90308323</v>
      </c>
      <c r="J17" s="73">
        <f t="shared" si="6"/>
        <v>98143.932826929886</v>
      </c>
      <c r="K17" s="73">
        <f t="shared" si="7"/>
        <v>230092.7675219604</v>
      </c>
      <c r="L17" s="73">
        <f t="shared" si="8"/>
        <v>12704.676820349106</v>
      </c>
      <c r="M17" s="73">
        <f t="shared" si="8"/>
        <v>29785.37914535364</v>
      </c>
      <c r="N17" s="73">
        <f t="shared" si="10"/>
        <v>119141.51658141456</v>
      </c>
      <c r="Q17" s="40"/>
      <c r="S17" s="1">
        <f>'L(2)'!S17</f>
        <v>8.6453199999999999</v>
      </c>
      <c r="T17" s="1">
        <f>'L(2)'!T17</f>
        <v>306.08671900000002</v>
      </c>
      <c r="U17" s="1">
        <f>'L(2)'!U17</f>
        <v>1631.693244</v>
      </c>
      <c r="V17" s="1">
        <f>'L(2)'!V17</f>
        <v>1.8334330000000001</v>
      </c>
      <c r="W17" s="1">
        <f>'L(2)'!W17</f>
        <v>38.851126999999998</v>
      </c>
      <c r="Y17" s="6">
        <f>'L(2)'!Y17</f>
        <v>0</v>
      </c>
      <c r="Z17" s="6">
        <f>'L(2)'!Z17</f>
        <v>-11.130932</v>
      </c>
      <c r="AA17" s="6">
        <f>'L(2)'!AA17</f>
        <v>583.85068200000001</v>
      </c>
      <c r="AC17" s="1">
        <f t="shared" si="0"/>
        <v>-11.130932</v>
      </c>
      <c r="AD17" s="1">
        <f t="shared" si="0"/>
        <v>646.12505825000005</v>
      </c>
      <c r="AE17" s="43">
        <f t="shared" si="9"/>
        <v>11.130932</v>
      </c>
      <c r="AG17" s="1">
        <f t="shared" si="11"/>
        <v>370.60031221527777</v>
      </c>
      <c r="AH17" s="1">
        <f>+H46</f>
        <v>0.4507786832954086</v>
      </c>
    </row>
    <row r="18" spans="1:34" s="1" customFormat="1" ht="15" customHeight="1" x14ac:dyDescent="0.25">
      <c r="A18" s="39"/>
      <c r="B18" s="7">
        <v>8</v>
      </c>
      <c r="C18" s="7">
        <f>'L(2)'!C18</f>
        <v>299.37434200000001</v>
      </c>
      <c r="D18" s="7">
        <f>'L(2)'!D18</f>
        <v>517.89490133333334</v>
      </c>
      <c r="E18" s="20">
        <f t="shared" si="2"/>
        <v>3.3402996172597851E-3</v>
      </c>
      <c r="F18" s="84"/>
      <c r="G18" s="7">
        <f t="shared" si="3"/>
        <v>239.49947360000002</v>
      </c>
      <c r="H18" s="7">
        <f t="shared" si="4"/>
        <v>0.24907629118601862</v>
      </c>
      <c r="I18" s="7">
        <f t="shared" si="5"/>
        <v>17.913089430000003</v>
      </c>
      <c r="J18" s="73">
        <f t="shared" si="6"/>
        <v>102749.47712754393</v>
      </c>
      <c r="K18" s="73">
        <f t="shared" si="7"/>
        <v>256683.87162355045</v>
      </c>
      <c r="L18" s="73">
        <f t="shared" si="8"/>
        <v>13300.861935778339</v>
      </c>
      <c r="M18" s="73">
        <f t="shared" si="8"/>
        <v>33227.582592638595</v>
      </c>
      <c r="N18" s="73">
        <f t="shared" si="10"/>
        <v>132910.33037055438</v>
      </c>
      <c r="Q18" s="40"/>
      <c r="S18" s="1">
        <f>'L(2)'!S18</f>
        <v>9.605912</v>
      </c>
      <c r="T18" s="1">
        <f>'L(2)'!T18</f>
        <v>312.90641399999998</v>
      </c>
      <c r="U18" s="1">
        <f>'L(2)'!U18</f>
        <v>1639.4302849999999</v>
      </c>
      <c r="V18" s="1">
        <f>'L(2)'!V18</f>
        <v>1.8362050000000001</v>
      </c>
      <c r="W18" s="1">
        <f>'L(2)'!W18</f>
        <v>41.675550000000001</v>
      </c>
      <c r="Y18" s="6">
        <f>'L(2)'!Y18</f>
        <v>0</v>
      </c>
      <c r="Z18" s="6">
        <f>'L(2)'!Z18</f>
        <v>-12.505929999999999</v>
      </c>
      <c r="AA18" s="6">
        <f>'L(2)'!AA18</f>
        <v>630.19579599999997</v>
      </c>
      <c r="AC18" s="1">
        <f t="shared" si="0"/>
        <v>-12.505930000000001</v>
      </c>
      <c r="AD18" s="1">
        <f t="shared" si="0"/>
        <v>706.3969075</v>
      </c>
      <c r="AE18" s="43">
        <f t="shared" si="9"/>
        <v>12.505930000000001</v>
      </c>
      <c r="AG18" s="1">
        <f t="shared" si="11"/>
        <v>1198.6338681231061</v>
      </c>
      <c r="AH18" s="1">
        <f>+AH17</f>
        <v>0.4507786832954086</v>
      </c>
    </row>
    <row r="19" spans="1:34" s="1" customFormat="1" ht="15" customHeight="1" x14ac:dyDescent="0.25">
      <c r="A19" s="39"/>
      <c r="B19" s="7">
        <v>9</v>
      </c>
      <c r="C19" s="7">
        <f>'L(2)'!C19</f>
        <v>306.08671900000002</v>
      </c>
      <c r="D19" s="7">
        <f>'L(2)'!D19</f>
        <v>558.7003640833334</v>
      </c>
      <c r="E19" s="20">
        <f t="shared" si="2"/>
        <v>3.2670479897561316E-3</v>
      </c>
      <c r="F19" s="84"/>
      <c r="G19" s="7">
        <f t="shared" si="3"/>
        <v>244.86937520000004</v>
      </c>
      <c r="H19" s="7">
        <f t="shared" si="4"/>
        <v>0.28556633081583516</v>
      </c>
      <c r="I19" s="7">
        <f t="shared" si="5"/>
        <v>17.921653559999999</v>
      </c>
      <c r="J19" s="73">
        <f t="shared" si="6"/>
        <v>107460.04646514257</v>
      </c>
      <c r="K19" s="73">
        <f t="shared" si="7"/>
        <v>276294.03528698499</v>
      </c>
      <c r="L19" s="73">
        <f t="shared" si="8"/>
        <v>13910.642483085034</v>
      </c>
      <c r="M19" s="73">
        <f t="shared" si="8"/>
        <v>35766.107232541013</v>
      </c>
      <c r="N19" s="73">
        <f t="shared" si="10"/>
        <v>143064.42893016405</v>
      </c>
      <c r="Q19" s="40"/>
      <c r="S19" s="1">
        <f>'L(2)'!S19</f>
        <v>10.603448</v>
      </c>
      <c r="T19" s="1">
        <f>'L(2)'!T19</f>
        <v>311.99023099999999</v>
      </c>
      <c r="U19" s="1">
        <f>'L(2)'!U19</f>
        <v>1638.5405060000001</v>
      </c>
      <c r="V19" s="1">
        <f>'L(2)'!V19</f>
        <v>1.8362050000000001</v>
      </c>
      <c r="W19" s="1">
        <f>'L(2)'!W19</f>
        <v>41.288173</v>
      </c>
      <c r="Y19" s="6">
        <f>'L(2)'!Y19</f>
        <v>0</v>
      </c>
      <c r="Z19" s="6">
        <f>'L(2)'!Z19</f>
        <v>-13.880927</v>
      </c>
      <c r="AA19" s="6">
        <f>'L(2)'!AA19</f>
        <v>777.99045999999998</v>
      </c>
      <c r="AC19" s="1">
        <f t="shared" si="0"/>
        <v>-13.880927</v>
      </c>
      <c r="AD19" s="1">
        <f t="shared" si="0"/>
        <v>922.68907033333346</v>
      </c>
      <c r="AE19" s="43">
        <f t="shared" si="9"/>
        <v>13.880927</v>
      </c>
      <c r="AG19" s="1">
        <f t="shared" si="11"/>
        <v>1198.6338681231061</v>
      </c>
      <c r="AH19" s="1">
        <f>+H47</f>
        <v>0</v>
      </c>
    </row>
    <row r="20" spans="1:34" s="1" customFormat="1" ht="15" customHeight="1" x14ac:dyDescent="0.25">
      <c r="A20" s="39"/>
      <c r="B20" s="7">
        <v>10</v>
      </c>
      <c r="C20" s="7">
        <f>'L(2)'!C20</f>
        <v>312.90641399999998</v>
      </c>
      <c r="D20" s="7">
        <f>'L(2)'!D20</f>
        <v>599.50582683333334</v>
      </c>
      <c r="E20" s="20">
        <f t="shared" si="2"/>
        <v>3.1958437259774421E-3</v>
      </c>
      <c r="F20" s="84"/>
      <c r="G20" s="7">
        <f t="shared" si="3"/>
        <v>250.32513119999999</v>
      </c>
      <c r="H20" s="7">
        <f t="shared" si="4"/>
        <v>0.31278849445241635</v>
      </c>
      <c r="I20" s="7">
        <f t="shared" si="5"/>
        <v>17.928795239999999</v>
      </c>
      <c r="J20" s="73">
        <f t="shared" si="6"/>
        <v>112346.62031137411</v>
      </c>
      <c r="K20" s="73">
        <f t="shared" si="7"/>
        <v>294974.70107077213</v>
      </c>
      <c r="L20" s="73">
        <f t="shared" si="8"/>
        <v>14543.206714891598</v>
      </c>
      <c r="M20" s="73">
        <f t="shared" si="8"/>
        <v>38184.308895505623</v>
      </c>
      <c r="N20" s="73">
        <f t="shared" si="10"/>
        <v>152737.23558202249</v>
      </c>
      <c r="Q20" s="40"/>
      <c r="S20" s="1">
        <f>'L(2)'!S20</f>
        <v>11.637931</v>
      </c>
      <c r="T20" s="1">
        <f>'L(2)'!T20</f>
        <v>319.30145599999997</v>
      </c>
      <c r="U20" s="1">
        <f>'L(2)'!U20</f>
        <v>1646.7413899999999</v>
      </c>
      <c r="V20" s="1">
        <f>'L(2)'!V20</f>
        <v>1.838973</v>
      </c>
      <c r="W20" s="1">
        <f>'L(2)'!W20</f>
        <v>44.449162000000001</v>
      </c>
      <c r="Y20" s="6">
        <f>'L(2)'!Y20</f>
        <v>0</v>
      </c>
      <c r="Z20" s="6">
        <f>'L(2)'!Z20</f>
        <v>-15.255924</v>
      </c>
      <c r="AA20" s="6">
        <f>'L(2)'!AA20</f>
        <v>831.49641799999995</v>
      </c>
      <c r="AC20" s="1">
        <f t="shared" si="0"/>
        <v>-15.255923999999995</v>
      </c>
      <c r="AD20" s="1">
        <f t="shared" si="0"/>
        <v>988.24452358333326</v>
      </c>
      <c r="AE20" s="43">
        <f t="shared" si="9"/>
        <v>15.255923999999995</v>
      </c>
      <c r="AG20" s="1">
        <f t="shared" si="11"/>
        <v>0</v>
      </c>
      <c r="AH20" s="1">
        <f>+AH19</f>
        <v>0</v>
      </c>
    </row>
    <row r="21" spans="1:34" s="1" customFormat="1" ht="15" customHeight="1" x14ac:dyDescent="0.25">
      <c r="A21" s="39"/>
      <c r="B21" s="7">
        <v>11</v>
      </c>
      <c r="C21" s="7">
        <f>'L(2)'!C21</f>
        <v>311.99023099999999</v>
      </c>
      <c r="D21" s="7">
        <f>'L(2)'!D21</f>
        <v>646.12505825000005</v>
      </c>
      <c r="E21" s="20">
        <f t="shared" si="2"/>
        <v>3.2052285637110219E-3</v>
      </c>
      <c r="F21" s="84"/>
      <c r="G21" s="7">
        <f t="shared" si="3"/>
        <v>249.59218480000001</v>
      </c>
      <c r="H21" s="7">
        <f t="shared" si="4"/>
        <v>0.34797588631509857</v>
      </c>
      <c r="I21" s="7">
        <f t="shared" si="5"/>
        <v>17.931453749999999</v>
      </c>
      <c r="J21" s="73">
        <f t="shared" si="6"/>
        <v>111706.24819144502</v>
      </c>
      <c r="K21" s="73">
        <f>2*J21*(1+H21)</f>
        <v>301154.65782559494</v>
      </c>
      <c r="L21" s="73">
        <f t="shared" si="8"/>
        <v>14460.310904685912</v>
      </c>
      <c r="M21" s="73">
        <f t="shared" si="8"/>
        <v>38984.300816271752</v>
      </c>
      <c r="N21" s="73">
        <f t="shared" si="10"/>
        <v>155937.20326508701</v>
      </c>
      <c r="Q21" s="40"/>
      <c r="S21" s="1">
        <f>'L(2)'!S21</f>
        <v>12.70936</v>
      </c>
      <c r="T21" s="1">
        <f>'L(2)'!T21</f>
        <v>326.88918699999999</v>
      </c>
      <c r="U21" s="1">
        <f>'L(2)'!U21</f>
        <v>1655.2144290000001</v>
      </c>
      <c r="V21" s="1">
        <f>'L(2)'!V21</f>
        <v>1.8417380000000001</v>
      </c>
      <c r="W21" s="1">
        <f>'L(2)'!W21</f>
        <v>47.901212999999998</v>
      </c>
      <c r="Y21" s="6">
        <f>'L(2)'!Y21</f>
        <v>0</v>
      </c>
      <c r="Z21" s="6">
        <f>'L(2)'!Z21</f>
        <v>-16.630922000000002</v>
      </c>
      <c r="AA21" s="6">
        <f>'L(2)'!AA21</f>
        <v>1142.2098880000001</v>
      </c>
      <c r="AC21" s="1">
        <f t="shared" si="0"/>
        <v>-16.630922000000002</v>
      </c>
      <c r="AD21" s="1">
        <f t="shared" si="0"/>
        <v>1218.5458341666667</v>
      </c>
      <c r="AE21" s="43">
        <f t="shared" si="9"/>
        <v>16.630922000000002</v>
      </c>
      <c r="AG21" s="1">
        <f t="shared" si="11"/>
        <v>0</v>
      </c>
      <c r="AH21" s="1">
        <f>+H48</f>
        <v>0</v>
      </c>
    </row>
    <row r="22" spans="1:34" s="1" customFormat="1" ht="15" customHeight="1" x14ac:dyDescent="0.25">
      <c r="A22" s="39"/>
      <c r="B22" s="7">
        <v>12</v>
      </c>
      <c r="C22" s="7">
        <f>'L(2)'!C22</f>
        <v>326.88918699999999</v>
      </c>
      <c r="D22" s="7">
        <f>'L(2)'!D22</f>
        <v>730.33402358333342</v>
      </c>
      <c r="E22" s="20">
        <f t="shared" si="2"/>
        <v>3.0591406500087141E-3</v>
      </c>
      <c r="F22" s="84"/>
      <c r="G22" s="7">
        <f t="shared" si="3"/>
        <v>261.51134960000002</v>
      </c>
      <c r="H22" s="7">
        <f t="shared" si="4"/>
        <v>0.37473773407757904</v>
      </c>
      <c r="I22" s="7">
        <f t="shared" si="5"/>
        <v>17.958735360000002</v>
      </c>
      <c r="J22" s="73">
        <f t="shared" si="6"/>
        <v>122816.53335787529</v>
      </c>
      <c r="K22" s="73">
        <f t="shared" si="7"/>
        <v>337681.04555133777</v>
      </c>
      <c r="L22" s="73">
        <f t="shared" si="8"/>
        <v>15898.531061099737</v>
      </c>
      <c r="M22" s="73">
        <f t="shared" si="8"/>
        <v>43712.621132196524</v>
      </c>
      <c r="N22" s="73">
        <f t="shared" si="10"/>
        <v>174850.4845287861</v>
      </c>
      <c r="Q22" s="40"/>
      <c r="S22" s="1">
        <f>'L(2)'!S22</f>
        <v>13.817734</v>
      </c>
      <c r="T22" s="1">
        <f>'L(2)'!T22</f>
        <v>326.83023800000001</v>
      </c>
      <c r="U22" s="1">
        <f>'L(2)'!U22</f>
        <v>1655.158639</v>
      </c>
      <c r="V22" s="1">
        <f>'L(2)'!V22</f>
        <v>1.8417380000000001</v>
      </c>
      <c r="W22" s="1">
        <f>'L(2)'!W22</f>
        <v>47.873711999999998</v>
      </c>
      <c r="Y22" s="6">
        <f>'L(2)'!Y22</f>
        <v>0</v>
      </c>
      <c r="Z22" s="6">
        <f>'L(2)'!Z22</f>
        <v>-18.00592</v>
      </c>
      <c r="AA22" s="6">
        <f>'L(2)'!AA22</f>
        <v>1726.2134550000001</v>
      </c>
      <c r="AC22" s="1">
        <f t="shared" si="0"/>
        <v>-18.00592</v>
      </c>
      <c r="AD22" s="1">
        <f t="shared" si="0"/>
        <v>1596.0945982499998</v>
      </c>
      <c r="AE22" s="43">
        <f t="shared" si="9"/>
        <v>18.00592</v>
      </c>
      <c r="AG22" s="1">
        <f>+AG11</f>
        <v>0</v>
      </c>
      <c r="AH22" s="1">
        <f>+AH21</f>
        <v>0</v>
      </c>
    </row>
    <row r="23" spans="1:34" s="1" customFormat="1" ht="15" customHeight="1" x14ac:dyDescent="0.25">
      <c r="A23" s="39"/>
      <c r="B23" s="7">
        <v>13</v>
      </c>
      <c r="C23" s="7">
        <f>'L(2)'!C23</f>
        <v>326.83023800000001</v>
      </c>
      <c r="D23" s="7">
        <f>'L(2)'!D23</f>
        <v>814.54298891666667</v>
      </c>
      <c r="E23" s="20">
        <f t="shared" si="2"/>
        <v>3.0596924143842527E-3</v>
      </c>
      <c r="F23" s="84"/>
      <c r="G23" s="7">
        <f>C23*$U$36</f>
        <v>261.46419040000001</v>
      </c>
      <c r="H23" s="7">
        <f t="shared" si="4"/>
        <v>0.40405492790271524</v>
      </c>
      <c r="I23" s="7">
        <f t="shared" si="5"/>
        <v>17.985977730000002</v>
      </c>
      <c r="J23" s="73">
        <f t="shared" si="6"/>
        <v>122958.47997317788</v>
      </c>
      <c r="K23" s="73">
        <f t="shared" si="7"/>
        <v>345280.91946753545</v>
      </c>
      <c r="L23" s="73">
        <f t="shared" si="8"/>
        <v>15916.905970492679</v>
      </c>
      <c r="M23" s="73">
        <f t="shared" si="8"/>
        <v>44696.420529668794</v>
      </c>
      <c r="N23" s="73">
        <f t="shared" si="10"/>
        <v>178785.68211867518</v>
      </c>
      <c r="Q23" s="40"/>
      <c r="S23" s="1">
        <f>'L(2)'!S23</f>
        <v>14.963054</v>
      </c>
      <c r="T23" s="1">
        <f>'L(2)'!T23</f>
        <v>336.97873399999997</v>
      </c>
      <c r="U23" s="1">
        <f>'L(2)'!U23</f>
        <v>1666.3968560000001</v>
      </c>
      <c r="V23" s="1">
        <f>'L(2)'!V23</f>
        <v>1.8451569999999999</v>
      </c>
      <c r="W23" s="1">
        <f>'L(2)'!W23</f>
        <v>52.770471999999998</v>
      </c>
      <c r="Y23" s="6">
        <f>'L(2)'!Y23</f>
        <v>5</v>
      </c>
      <c r="Z23" s="6">
        <f>'L(2)'!Z23</f>
        <v>0</v>
      </c>
      <c r="AA23" s="6">
        <f>'L(2)'!AA23</f>
        <v>300.00001200000003</v>
      </c>
    </row>
    <row r="24" spans="1:34" s="1" customFormat="1" ht="15" customHeight="1" x14ac:dyDescent="0.25">
      <c r="A24" s="39"/>
      <c r="B24" s="7">
        <v>14</v>
      </c>
      <c r="C24" s="7">
        <f>'L(2)'!C24</f>
        <v>336.97873399999997</v>
      </c>
      <c r="D24" s="7">
        <f>'L(2)'!D24</f>
        <v>922.68907033333346</v>
      </c>
      <c r="E24" s="20">
        <f t="shared" si="2"/>
        <v>2.9675463140650298E-3</v>
      </c>
      <c r="F24" s="84"/>
      <c r="G24" s="7">
        <f t="shared" si="3"/>
        <v>269.58298719999999</v>
      </c>
      <c r="H24" s="7">
        <f t="shared" si="4"/>
        <v>0.42304513594867355</v>
      </c>
      <c r="I24" s="7">
        <f t="shared" si="5"/>
        <v>18.01317105</v>
      </c>
      <c r="J24" s="73">
        <f t="shared" si="6"/>
        <v>130910.69716655207</v>
      </c>
      <c r="K24" s="73">
        <f t="shared" si="7"/>
        <v>372583.66169302346</v>
      </c>
      <c r="L24" s="73">
        <f t="shared" si="8"/>
        <v>16946.316006721845</v>
      </c>
      <c r="M24" s="73">
        <f t="shared" si="8"/>
        <v>48230.745131229341</v>
      </c>
      <c r="N24" s="73">
        <f t="shared" si="10"/>
        <v>192922.98052491737</v>
      </c>
      <c r="Q24" s="40"/>
      <c r="S24" s="1">
        <f>'L(2)'!S24</f>
        <v>16.145320999999999</v>
      </c>
      <c r="T24" s="1">
        <f>'L(2)'!T24</f>
        <v>337.681085</v>
      </c>
      <c r="U24" s="1">
        <f>'L(2)'!U24</f>
        <v>1667.091846</v>
      </c>
      <c r="V24" s="1">
        <f>'L(2)'!V24</f>
        <v>1.8451569999999999</v>
      </c>
      <c r="W24" s="1">
        <f>'L(2)'!W24</f>
        <v>53.121549000000002</v>
      </c>
      <c r="Y24" s="6">
        <f>'L(2)'!Y24</f>
        <v>5</v>
      </c>
      <c r="Z24" s="6">
        <f>'L(2)'!Z24</f>
        <v>-0.32738</v>
      </c>
      <c r="AA24" s="6">
        <f>'L(2)'!AA24</f>
        <v>300.56711999999999</v>
      </c>
    </row>
    <row r="25" spans="1:34" s="1" customFormat="1" ht="15" customHeight="1" x14ac:dyDescent="0.25">
      <c r="A25" s="39"/>
      <c r="B25" s="7">
        <v>15</v>
      </c>
      <c r="C25" s="7">
        <f>'L(2)'!C25</f>
        <v>336.97873399999997</v>
      </c>
      <c r="D25" s="7">
        <f>'L(2)'!D25</f>
        <v>988.24452358333326</v>
      </c>
      <c r="E25" s="20">
        <f t="shared" si="2"/>
        <v>2.9675463140650298E-3</v>
      </c>
      <c r="F25" s="84"/>
      <c r="G25" s="7">
        <f t="shared" si="3"/>
        <v>269.58298719999999</v>
      </c>
      <c r="H25" s="7">
        <f t="shared" si="4"/>
        <v>0.43421487893702054</v>
      </c>
      <c r="I25" s="7">
        <f t="shared" si="5"/>
        <v>18.01317105</v>
      </c>
      <c r="J25" s="73">
        <f t="shared" si="6"/>
        <v>130910.69716655207</v>
      </c>
      <c r="K25" s="73">
        <f t="shared" si="7"/>
        <v>375508.13937657489</v>
      </c>
      <c r="L25" s="73">
        <f t="shared" si="8"/>
        <v>16946.316006721845</v>
      </c>
      <c r="M25" s="73">
        <f t="shared" si="8"/>
        <v>48609.317120018131</v>
      </c>
      <c r="N25" s="73">
        <f t="shared" si="10"/>
        <v>194437.26848007253</v>
      </c>
      <c r="Q25" s="40"/>
      <c r="S25" s="1">
        <f>'L(2)'!S25</f>
        <v>17.364532000000001</v>
      </c>
      <c r="T25" s="1">
        <f>'L(2)'!T25</f>
        <v>338.79697299999998</v>
      </c>
      <c r="U25" s="1">
        <f>'L(2)'!U25</f>
        <v>1668.1896449999999</v>
      </c>
      <c r="V25" s="1">
        <f>'L(2)'!V25</f>
        <v>1.8451569999999999</v>
      </c>
      <c r="W25" s="1">
        <f>'L(2)'!W25</f>
        <v>53.682619000000003</v>
      </c>
      <c r="Y25" s="6">
        <f>'L(2)'!Y25</f>
        <v>5</v>
      </c>
      <c r="Z25" s="6">
        <f>'L(2)'!Z25</f>
        <v>-0.98214100000000004</v>
      </c>
      <c r="AA25" s="6">
        <f>'L(2)'!AA25</f>
        <v>301.15315299999997</v>
      </c>
    </row>
    <row r="26" spans="1:34" s="1" customFormat="1" ht="15" customHeight="1" x14ac:dyDescent="0.25">
      <c r="A26" s="39"/>
      <c r="B26" s="7">
        <v>16</v>
      </c>
      <c r="C26" s="7">
        <f>'L(2)'!C26</f>
        <v>337.681085</v>
      </c>
      <c r="D26" s="7">
        <f>'L(2)'!D26</f>
        <v>1218.5458341666667</v>
      </c>
      <c r="E26" s="20">
        <f t="shared" si="2"/>
        <v>2.961374043204108E-3</v>
      </c>
      <c r="F26" s="84"/>
      <c r="G26" s="7">
        <f t="shared" si="3"/>
        <v>270.14486800000003</v>
      </c>
      <c r="H26" s="7">
        <f t="shared" si="4"/>
        <v>0.45840881257664778</v>
      </c>
      <c r="I26" s="7">
        <f t="shared" si="5"/>
        <v>18.040325129999999</v>
      </c>
      <c r="J26" s="73">
        <f t="shared" si="6"/>
        <v>131655.13521278705</v>
      </c>
      <c r="K26" s="73">
        <f t="shared" si="7"/>
        <v>384014.01883059752</v>
      </c>
      <c r="L26" s="73">
        <f t="shared" si="8"/>
        <v>17042.683092467898</v>
      </c>
      <c r="M26" s="73">
        <f t="shared" si="8"/>
        <v>49710.398424012434</v>
      </c>
      <c r="N26" s="73">
        <f t="shared" si="10"/>
        <v>198841.59369604973</v>
      </c>
      <c r="Q26" s="40"/>
      <c r="S26" s="1">
        <f>'L(2)'!S26</f>
        <v>18.620688000000001</v>
      </c>
      <c r="T26" s="1">
        <f>'L(2)'!T26</f>
        <v>355.30924800000003</v>
      </c>
      <c r="U26" s="1">
        <f>'L(2)'!U26</f>
        <v>1686.3164899999999</v>
      </c>
      <c r="V26" s="1">
        <f>'L(2)'!V26</f>
        <v>1.8503270000000001</v>
      </c>
      <c r="W26" s="1">
        <f>'L(2)'!W26</f>
        <v>62.467216999999998</v>
      </c>
      <c r="Y26" s="6">
        <f>'L(2)'!Y26</f>
        <v>5</v>
      </c>
      <c r="Z26" s="6">
        <f>'L(2)'!Z26</f>
        <v>-1.6369020000000001</v>
      </c>
      <c r="AA26" s="6">
        <f>'L(2)'!AA26</f>
        <v>301.26485200000002</v>
      </c>
    </row>
    <row r="27" spans="1:34" s="1" customFormat="1" ht="15" customHeight="1" x14ac:dyDescent="0.25">
      <c r="A27" s="39"/>
      <c r="B27" s="7">
        <v>17</v>
      </c>
      <c r="C27" s="7">
        <f>'L(2)'!C27</f>
        <v>338.79697299999998</v>
      </c>
      <c r="D27" s="7">
        <f>'L(2)'!D27</f>
        <v>1245.513603029762</v>
      </c>
      <c r="E27" s="20">
        <f t="shared" si="2"/>
        <v>2.9516202318608086E-3</v>
      </c>
      <c r="F27" s="84"/>
      <c r="G27" s="7">
        <f t="shared" si="3"/>
        <v>271.03757839999997</v>
      </c>
      <c r="H27" s="7">
        <f t="shared" si="4"/>
        <v>0.46004812697618164</v>
      </c>
      <c r="I27" s="7">
        <f t="shared" si="5"/>
        <v>18.06744978</v>
      </c>
      <c r="J27" s="73">
        <f t="shared" si="6"/>
        <v>132725.95934599871</v>
      </c>
      <c r="K27" s="73">
        <f t="shared" si="7"/>
        <v>387572.57668848446</v>
      </c>
      <c r="L27" s="73">
        <f t="shared" si="8"/>
        <v>17181.300673321064</v>
      </c>
      <c r="M27" s="73">
        <f t="shared" si="8"/>
        <v>50171.05173419405</v>
      </c>
      <c r="N27" s="73">
        <f t="shared" si="10"/>
        <v>200684.2069367762</v>
      </c>
      <c r="Q27" s="40"/>
      <c r="S27" s="1">
        <f>'L(2)'!S27</f>
        <v>19.913792999999998</v>
      </c>
      <c r="T27" s="1">
        <f>'L(2)'!T27</f>
        <v>357.32808699999998</v>
      </c>
      <c r="U27" s="1">
        <f>'L(2)'!U27</f>
        <v>1688.279986</v>
      </c>
      <c r="V27" s="1">
        <f>'L(2)'!V27</f>
        <v>1.8503270000000001</v>
      </c>
      <c r="W27" s="1">
        <f>'L(2)'!W27</f>
        <v>63.604610999999998</v>
      </c>
      <c r="Y27" s="6">
        <f>'L(2)'!Y27</f>
        <v>5</v>
      </c>
      <c r="Z27" s="6">
        <f>'L(2)'!Z27</f>
        <v>-2.2916620000000001</v>
      </c>
      <c r="AA27" s="6">
        <f>'L(2)'!AA27</f>
        <v>301.37658099999999</v>
      </c>
    </row>
    <row r="28" spans="1:34" s="1" customFormat="1" ht="15" customHeight="1" x14ac:dyDescent="0.25">
      <c r="A28" s="39"/>
      <c r="B28" s="7">
        <v>18</v>
      </c>
      <c r="C28" s="7">
        <f>'L(2)'!C28</f>
        <v>355.30924800000003</v>
      </c>
      <c r="D28" s="7">
        <f>'L(2)'!D28</f>
        <v>1272.4813718928572</v>
      </c>
      <c r="E28" s="20">
        <f t="shared" si="2"/>
        <v>2.8144496818726201E-3</v>
      </c>
      <c r="F28" s="84"/>
      <c r="G28" s="7">
        <f t="shared" si="3"/>
        <v>284.24739840000001</v>
      </c>
      <c r="H28" s="7">
        <f t="shared" si="4"/>
        <v>0.45772013039660825</v>
      </c>
      <c r="I28" s="7">
        <f t="shared" si="5"/>
        <v>18.06744978</v>
      </c>
      <c r="J28" s="73">
        <f t="shared" si="6"/>
        <v>145978.82147306655</v>
      </c>
      <c r="K28" s="73">
        <f t="shared" si="7"/>
        <v>425592.53334572352</v>
      </c>
      <c r="L28" s="73">
        <f t="shared" si="8"/>
        <v>18896.876210384125</v>
      </c>
      <c r="M28" s="73">
        <f t="shared" si="8"/>
        <v>55092.713706979419</v>
      </c>
      <c r="N28" s="73">
        <f t="shared" si="10"/>
        <v>220370.85482791768</v>
      </c>
      <c r="Q28" s="40"/>
      <c r="S28" s="1">
        <f>'L(2)'!S28</f>
        <v>21.243842000000001</v>
      </c>
      <c r="T28" s="1">
        <f>'L(2)'!T28</f>
        <v>359.85204599999997</v>
      </c>
      <c r="U28" s="1">
        <f>'L(2)'!U28</f>
        <v>1690.712094</v>
      </c>
      <c r="V28" s="1">
        <f>'L(2)'!V28</f>
        <v>1.8503270000000001</v>
      </c>
      <c r="W28" s="1">
        <f>'L(2)'!W28</f>
        <v>65.046453</v>
      </c>
      <c r="Y28" s="6">
        <f>'L(2)'!Y28</f>
        <v>5</v>
      </c>
      <c r="Z28" s="6">
        <f>'L(2)'!Z28</f>
        <v>-2.9464229999999998</v>
      </c>
      <c r="AA28" s="6">
        <f>'L(2)'!AA28</f>
        <v>301.48831000000001</v>
      </c>
    </row>
    <row r="29" spans="1:34" s="1" customFormat="1" ht="15" customHeight="1" x14ac:dyDescent="0.25">
      <c r="A29" s="39"/>
      <c r="B29" s="7">
        <v>19</v>
      </c>
      <c r="C29" s="7">
        <f>'L(2)'!C29</f>
        <v>357.32808699999998</v>
      </c>
      <c r="D29" s="7">
        <f>'L(2)'!D29</f>
        <v>1299.4491407559524</v>
      </c>
      <c r="E29" s="20">
        <f t="shared" si="2"/>
        <v>2.7985485507048876E-3</v>
      </c>
      <c r="F29" s="84"/>
      <c r="G29" s="7">
        <f t="shared" si="3"/>
        <v>285.8624696</v>
      </c>
      <c r="H29" s="7">
        <f t="shared" si="4"/>
        <v>0.45909904135356494</v>
      </c>
      <c r="I29" s="7">
        <f t="shared" si="5"/>
        <v>18.100990169999999</v>
      </c>
      <c r="J29" s="73">
        <f t="shared" si="6"/>
        <v>147916.4976687138</v>
      </c>
      <c r="K29" s="73">
        <f t="shared" si="7"/>
        <v>431649.63989759423</v>
      </c>
      <c r="L29" s="73">
        <f t="shared" si="8"/>
        <v>19147.707302425169</v>
      </c>
      <c r="M29" s="73">
        <f t="shared" si="8"/>
        <v>55876.80273817444</v>
      </c>
      <c r="N29" s="73">
        <f t="shared" si="10"/>
        <v>223507.21095269776</v>
      </c>
      <c r="Q29" s="40"/>
      <c r="S29" s="1">
        <f>'L(2)'!S29</f>
        <v>22.610838000000001</v>
      </c>
      <c r="T29" s="1">
        <f>'L(2)'!T29</f>
        <v>362.97366</v>
      </c>
      <c r="U29" s="1">
        <f>'L(2)'!U29</f>
        <v>1693.6978099999999</v>
      </c>
      <c r="V29" s="1">
        <f>'L(2)'!V29</f>
        <v>1.8503270000000001</v>
      </c>
      <c r="W29" s="1">
        <f>'L(2)'!W29</f>
        <v>66.860557</v>
      </c>
      <c r="Y29" s="6">
        <f>'L(2)'!Y29</f>
        <v>5</v>
      </c>
      <c r="Z29" s="6">
        <f>'L(2)'!Z29</f>
        <v>-3.6011839999999999</v>
      </c>
      <c r="AA29" s="6">
        <f>'L(2)'!AA29</f>
        <v>301.60003899999998</v>
      </c>
    </row>
    <row r="30" spans="1:34" s="1" customFormat="1" ht="15" customHeight="1" x14ac:dyDescent="0.25">
      <c r="A30" s="39"/>
      <c r="B30" s="7">
        <v>20</v>
      </c>
      <c r="C30" s="7">
        <f>'L(2)'!C30</f>
        <v>357.32808699999998</v>
      </c>
      <c r="D30" s="7">
        <f>'L(2)'!D30</f>
        <v>1326.4169096190476</v>
      </c>
      <c r="E30" s="20">
        <f t="shared" si="2"/>
        <v>2.7985485507048876E-3</v>
      </c>
      <c r="F30" s="84"/>
      <c r="G30" s="7">
        <f t="shared" si="3"/>
        <v>285.8624696</v>
      </c>
      <c r="H30" s="7">
        <f t="shared" si="4"/>
        <v>0.46087409372085136</v>
      </c>
      <c r="I30" s="7">
        <f t="shared" si="5"/>
        <v>18.100990169999999</v>
      </c>
      <c r="J30" s="73">
        <f t="shared" si="6"/>
        <v>147916.4976687138</v>
      </c>
      <c r="K30" s="73">
        <f t="shared" si="7"/>
        <v>432174.75895628938</v>
      </c>
      <c r="L30" s="73">
        <f t="shared" si="8"/>
        <v>19147.707302425169</v>
      </c>
      <c r="M30" s="73">
        <f t="shared" si="8"/>
        <v>55944.779104524998</v>
      </c>
      <c r="N30" s="73">
        <f t="shared" si="10"/>
        <v>223779.11641809999</v>
      </c>
      <c r="Q30" s="40"/>
      <c r="S30" s="1">
        <f>'L(2)'!S30</f>
        <v>24.014778</v>
      </c>
      <c r="T30" s="1">
        <f>'L(2)'!T30</f>
        <v>389.38257099999998</v>
      </c>
      <c r="U30" s="1">
        <f>'L(2)'!U30</f>
        <v>1722.4103210000001</v>
      </c>
      <c r="V30" s="1">
        <f>'L(2)'!V30</f>
        <v>1.8581099999999999</v>
      </c>
      <c r="W30" s="1">
        <f>'L(2)'!W30</f>
        <v>83.619606000000005</v>
      </c>
      <c r="Y30" s="6">
        <f>'L(2)'!Y30</f>
        <v>5</v>
      </c>
      <c r="Z30" s="6">
        <f>'L(2)'!Z30</f>
        <v>-4.2559449999999996</v>
      </c>
      <c r="AA30" s="6">
        <f>'L(2)'!AA30</f>
        <v>304.56498299999998</v>
      </c>
    </row>
    <row r="31" spans="1:34" s="1" customFormat="1" ht="15" customHeight="1" x14ac:dyDescent="0.25">
      <c r="A31" s="39"/>
      <c r="B31" s="7">
        <v>21</v>
      </c>
      <c r="C31" s="7">
        <f>'L(2)'!C31</f>
        <v>359.85204599999997</v>
      </c>
      <c r="D31" s="7">
        <f>'L(2)'!D31</f>
        <v>1353.3846784821428</v>
      </c>
      <c r="E31" s="20">
        <f t="shared" si="2"/>
        <v>2.7789198675280007E-3</v>
      </c>
      <c r="F31" s="84"/>
      <c r="G31" s="7">
        <f t="shared" si="3"/>
        <v>287.88163679999997</v>
      </c>
      <c r="H31" s="7">
        <f t="shared" si="4"/>
        <v>0.46196193242516675</v>
      </c>
      <c r="I31" s="7">
        <f t="shared" si="5"/>
        <v>18.100990169999999</v>
      </c>
      <c r="J31" s="73">
        <f t="shared" si="6"/>
        <v>150013.47073676434</v>
      </c>
      <c r="K31" s="73">
        <f t="shared" si="7"/>
        <v>438627.96713625238</v>
      </c>
      <c r="L31" s="73">
        <f t="shared" si="8"/>
        <v>19419.15928486751</v>
      </c>
      <c r="M31" s="73">
        <f t="shared" si="8"/>
        <v>56780.143268354048</v>
      </c>
      <c r="N31" s="73">
        <f t="shared" si="10"/>
        <v>227120.57307341619</v>
      </c>
      <c r="Q31" s="40"/>
      <c r="S31" s="1">
        <f>'L(2)'!S31</f>
        <v>25.455665</v>
      </c>
      <c r="T31" s="1">
        <f>'L(2)'!T31</f>
        <v>393.877208</v>
      </c>
      <c r="U31" s="1">
        <f>'L(2)'!U31</f>
        <v>1726.665974</v>
      </c>
      <c r="V31" s="1">
        <f>'L(2)'!V31</f>
        <v>1.8581099999999999</v>
      </c>
      <c r="W31" s="1">
        <f>'L(2)'!W31</f>
        <v>86.732506999999998</v>
      </c>
      <c r="Y31" s="6">
        <f>'L(2)'!Y31</f>
        <v>5</v>
      </c>
      <c r="Z31" s="6">
        <f>'L(2)'!Z31</f>
        <v>-5.6309420000000001</v>
      </c>
      <c r="AA31" s="6">
        <f>'L(2)'!AA31</f>
        <v>350.10182900000001</v>
      </c>
    </row>
    <row r="32" spans="1:34" s="1" customFormat="1" ht="15" customHeight="1" x14ac:dyDescent="0.25">
      <c r="A32" s="39"/>
      <c r="B32" s="7">
        <v>22</v>
      </c>
      <c r="C32" s="7">
        <f>'L(2)'!C32</f>
        <v>359.85204599999997</v>
      </c>
      <c r="D32" s="7">
        <f>'L(2)'!D32</f>
        <v>1380.352447345238</v>
      </c>
      <c r="E32" s="20">
        <f t="shared" si="2"/>
        <v>2.7789198675280007E-3</v>
      </c>
      <c r="F32" s="84"/>
      <c r="G32" s="7">
        <f t="shared" si="3"/>
        <v>287.88163679999997</v>
      </c>
      <c r="H32" s="7">
        <f t="shared" si="4"/>
        <v>0.46354102193377922</v>
      </c>
      <c r="I32" s="7">
        <f t="shared" si="5"/>
        <v>18.151707870000003</v>
      </c>
      <c r="J32" s="73">
        <f t="shared" si="6"/>
        <v>150433.79791960522</v>
      </c>
      <c r="K32" s="73">
        <f t="shared" si="7"/>
        <v>440332.06868127728</v>
      </c>
      <c r="L32" s="73">
        <f t="shared" si="8"/>
        <v>19473.57040191759</v>
      </c>
      <c r="M32" s="73">
        <f t="shared" si="8"/>
        <v>57000.738253443727</v>
      </c>
      <c r="N32" s="73">
        <f t="shared" si="10"/>
        <v>228002.95301377491</v>
      </c>
      <c r="Q32" s="40"/>
      <c r="S32" s="1">
        <f>'L(2)'!S32</f>
        <v>26.933496999999999</v>
      </c>
      <c r="T32" s="1">
        <f>'L(2)'!T32</f>
        <v>399.23500999999999</v>
      </c>
      <c r="U32" s="1">
        <f>'L(2)'!U32</f>
        <v>1731.7155600000001</v>
      </c>
      <c r="V32" s="1">
        <f>'L(2)'!V32</f>
        <v>1.8581099999999999</v>
      </c>
      <c r="W32" s="1">
        <f>'L(2)'!W32</f>
        <v>90.545946000000001</v>
      </c>
      <c r="Y32" s="6">
        <f>'L(2)'!Y32</f>
        <v>5</v>
      </c>
      <c r="Z32" s="6">
        <f>'L(2)'!Z32</f>
        <v>-7.0059389999999997</v>
      </c>
      <c r="AA32" s="6">
        <f>'L(2)'!AA32</f>
        <v>407.01547299999999</v>
      </c>
    </row>
    <row r="33" spans="1:27" s="1" customFormat="1" ht="15" customHeight="1" x14ac:dyDescent="0.25">
      <c r="A33" s="39"/>
      <c r="B33" s="7">
        <v>23</v>
      </c>
      <c r="C33" s="7">
        <f>'L(2)'!C33</f>
        <v>362.97366</v>
      </c>
      <c r="D33" s="7">
        <f>'L(2)'!D33</f>
        <v>1407.3202162083332</v>
      </c>
      <c r="E33" s="20">
        <f t="shared" si="2"/>
        <v>2.7550208464162387E-3</v>
      </c>
      <c r="F33" s="84"/>
      <c r="G33" s="7">
        <f t="shared" si="3"/>
        <v>290.37892800000003</v>
      </c>
      <c r="H33" s="7">
        <f t="shared" si="4"/>
        <v>0.46436881881709346</v>
      </c>
      <c r="I33" s="7">
        <f t="shared" si="5"/>
        <v>18.151707870000003</v>
      </c>
      <c r="J33" s="73">
        <f t="shared" si="6"/>
        <v>153055.058861458</v>
      </c>
      <c r="K33" s="73">
        <f t="shared" si="7"/>
        <v>448258.111517868</v>
      </c>
      <c r="L33" s="73">
        <f t="shared" si="8"/>
        <v>19812.891154294306</v>
      </c>
      <c r="M33" s="73">
        <f t="shared" si="8"/>
        <v>58026.76003393119</v>
      </c>
      <c r="N33" s="73">
        <f t="shared" si="10"/>
        <v>232107.04013572476</v>
      </c>
      <c r="Q33" s="40"/>
      <c r="S33" s="1">
        <f>'L(2)'!S33</f>
        <v>28.448274000000001</v>
      </c>
      <c r="T33" s="1">
        <f>'L(2)'!T33</f>
        <v>405.56466599999999</v>
      </c>
      <c r="U33" s="1">
        <f>'L(2)'!U33</f>
        <v>1737.657905</v>
      </c>
      <c r="V33" s="1">
        <f>'L(2)'!V33</f>
        <v>1.8581099999999999</v>
      </c>
      <c r="W33" s="1">
        <f>'L(2)'!W33</f>
        <v>95.197457</v>
      </c>
      <c r="Y33" s="6">
        <f>'L(2)'!Y33</f>
        <v>5</v>
      </c>
      <c r="Z33" s="6">
        <f>'L(2)'!Z33</f>
        <v>-8.3809380000000004</v>
      </c>
      <c r="AA33" s="6">
        <f>'L(2)'!AA33</f>
        <v>470.98067400000002</v>
      </c>
    </row>
    <row r="34" spans="1:27" s="1" customFormat="1" ht="15" customHeight="1" x14ac:dyDescent="0.25">
      <c r="A34" s="39"/>
      <c r="B34" s="7">
        <v>24</v>
      </c>
      <c r="C34" s="7">
        <f>'L(2)'!C34</f>
        <v>389.38257099999998</v>
      </c>
      <c r="D34" s="7">
        <f>'L(2)'!D34</f>
        <v>1434.2879850714285</v>
      </c>
      <c r="E34" s="20">
        <f t="shared" si="2"/>
        <v>2.5681683631391915E-3</v>
      </c>
      <c r="F34" s="84"/>
      <c r="G34" s="7">
        <f t="shared" si="3"/>
        <v>311.50605680000001</v>
      </c>
      <c r="H34" s="7">
        <f t="shared" si="4"/>
        <v>0.46021680529590808</v>
      </c>
      <c r="I34" s="7">
        <f t="shared" si="5"/>
        <v>18.151707870000003</v>
      </c>
      <c r="J34" s="73">
        <f t="shared" si="6"/>
        <v>176136.95500423136</v>
      </c>
      <c r="K34" s="73">
        <f t="shared" si="7"/>
        <v>514396.28346165566</v>
      </c>
      <c r="L34" s="73">
        <f t="shared" si="8"/>
        <v>22800.82960803368</v>
      </c>
      <c r="M34" s="73">
        <f t="shared" si="8"/>
        <v>66588.309136678581</v>
      </c>
      <c r="N34" s="73">
        <f t="shared" si="10"/>
        <v>266353.23654671432</v>
      </c>
      <c r="Q34" s="40"/>
      <c r="S34" s="1">
        <f>'L(2)'!S34</f>
        <v>33.103447000000003</v>
      </c>
      <c r="T34" s="1">
        <f>'L(2)'!T34</f>
        <v>413.63248199999998</v>
      </c>
      <c r="U34" s="1">
        <f>'L(2)'!U34</f>
        <v>1745.1696400000001</v>
      </c>
      <c r="V34" s="1">
        <f>'L(2)'!V34</f>
        <v>1.8581099999999999</v>
      </c>
      <c r="W34" s="1">
        <f>'L(2)'!W34</f>
        <v>101.36055899999999</v>
      </c>
      <c r="Y34" s="6">
        <f>'L(2)'!Y34</f>
        <v>5</v>
      </c>
      <c r="Z34" s="6">
        <f>'L(2)'!Z34</f>
        <v>-9.7559349999999991</v>
      </c>
      <c r="AA34" s="6">
        <f>'L(2)'!AA34</f>
        <v>545.89694699999995</v>
      </c>
    </row>
    <row r="35" spans="1:27" s="1" customFormat="1" ht="15" customHeight="1" x14ac:dyDescent="0.25">
      <c r="A35" s="39"/>
      <c r="B35" s="7">
        <v>25</v>
      </c>
      <c r="C35" s="7">
        <f>'L(2)'!C35</f>
        <v>393.877208</v>
      </c>
      <c r="D35" s="7">
        <f>'L(2)'!D35</f>
        <v>1461.2557539345237</v>
      </c>
      <c r="E35" s="20">
        <f t="shared" si="2"/>
        <v>2.5388623146734603E-3</v>
      </c>
      <c r="F35" s="84"/>
      <c r="G35" s="7">
        <f t="shared" si="3"/>
        <v>315.10176640000003</v>
      </c>
      <c r="H35" s="7">
        <f t="shared" si="4"/>
        <v>0.46082597514814017</v>
      </c>
      <c r="I35" s="7">
        <f t="shared" si="5"/>
        <v>18.151707870000003</v>
      </c>
      <c r="J35" s="73">
        <f t="shared" si="6"/>
        <v>180226.71587842837</v>
      </c>
      <c r="K35" s="73">
        <f t="shared" si="7"/>
        <v>526559.7359417039</v>
      </c>
      <c r="L35" s="73">
        <f t="shared" si="8"/>
        <v>23330.246849452033</v>
      </c>
      <c r="M35" s="73">
        <f t="shared" si="8"/>
        <v>68162.86120859519</v>
      </c>
      <c r="N35" s="73">
        <f t="shared" si="10"/>
        <v>272651.44483438076</v>
      </c>
      <c r="Q35" s="40"/>
      <c r="Y35" s="6">
        <f>'L(2)'!Y35</f>
        <v>5</v>
      </c>
      <c r="Z35" s="6">
        <f>'L(2)'!Z35</f>
        <v>-11.130932</v>
      </c>
      <c r="AA35" s="6">
        <f>'L(2)'!AA35</f>
        <v>572.60465599999998</v>
      </c>
    </row>
    <row r="36" spans="1:27" s="1" customFormat="1" ht="15" customHeight="1" x14ac:dyDescent="0.25">
      <c r="A36" s="39"/>
      <c r="B36" s="7">
        <v>26</v>
      </c>
      <c r="C36" s="7">
        <f>'L(2)'!C36</f>
        <v>399.23500999999999</v>
      </c>
      <c r="D36" s="7">
        <f>'L(2)'!D36</f>
        <v>1488.2235227976189</v>
      </c>
      <c r="E36" s="20">
        <f t="shared" si="2"/>
        <v>2.5047903489225556E-3</v>
      </c>
      <c r="F36" s="84"/>
      <c r="G36" s="7">
        <f t="shared" si="3"/>
        <v>319.38800800000001</v>
      </c>
      <c r="H36" s="7">
        <f t="shared" si="4"/>
        <v>0.46122725720697666</v>
      </c>
      <c r="I36" s="7">
        <f t="shared" si="5"/>
        <v>18.228059099999999</v>
      </c>
      <c r="J36" s="73">
        <f t="shared" si="6"/>
        <v>185942.06060110545</v>
      </c>
      <c r="K36" s="73">
        <f t="shared" si="7"/>
        <v>543407.21442313353</v>
      </c>
      <c r="L36" s="73">
        <f t="shared" si="8"/>
        <v>24070.095004371051</v>
      </c>
      <c r="M36" s="73">
        <f t="shared" si="8"/>
        <v>70343.757807896924</v>
      </c>
      <c r="N36" s="73">
        <f t="shared" si="10"/>
        <v>281375.03123158769</v>
      </c>
      <c r="Q36" s="40"/>
      <c r="U36" s="1">
        <v>0.8</v>
      </c>
      <c r="Y36" s="6">
        <f>'L(2)'!Y36</f>
        <v>5</v>
      </c>
      <c r="Z36" s="6">
        <f>'L(2)'!Z36</f>
        <v>-12.505929999999999</v>
      </c>
      <c r="AA36" s="6">
        <f>'L(2)'!AA36</f>
        <v>618.48181499999998</v>
      </c>
    </row>
    <row r="37" spans="1:27" s="1" customFormat="1" ht="15" customHeight="1" x14ac:dyDescent="0.25">
      <c r="A37" s="39"/>
      <c r="B37" s="7">
        <v>27</v>
      </c>
      <c r="C37" s="7">
        <f>'L(2)'!C37</f>
        <v>399.23500999999999</v>
      </c>
      <c r="D37" s="7">
        <f>'L(2)'!D37</f>
        <v>1515.1912916607141</v>
      </c>
      <c r="E37" s="20">
        <f t="shared" si="2"/>
        <v>2.5047903489225556E-3</v>
      </c>
      <c r="F37" s="84"/>
      <c r="G37" s="7">
        <f t="shared" si="3"/>
        <v>319.38800800000001</v>
      </c>
      <c r="H37" s="7">
        <f t="shared" si="4"/>
        <v>0.46269720200826547</v>
      </c>
      <c r="I37" s="7">
        <f t="shared" si="5"/>
        <v>18.228059099999999</v>
      </c>
      <c r="J37" s="73">
        <f t="shared" si="6"/>
        <v>185942.06060110545</v>
      </c>
      <c r="K37" s="73">
        <f t="shared" si="7"/>
        <v>543953.86355377664</v>
      </c>
      <c r="L37" s="73">
        <f t="shared" si="8"/>
        <v>24070.095004371051</v>
      </c>
      <c r="M37" s="73">
        <f t="shared" si="8"/>
        <v>70414.521229933336</v>
      </c>
      <c r="N37" s="73">
        <f t="shared" si="10"/>
        <v>281658.08491973334</v>
      </c>
      <c r="Q37" s="40"/>
      <c r="Y37" s="6">
        <f>'L(2)'!Y37</f>
        <v>5</v>
      </c>
      <c r="Z37" s="6">
        <f>'L(2)'!Z37</f>
        <v>-13.880927</v>
      </c>
      <c r="AA37" s="6">
        <f>'L(2)'!AA37</f>
        <v>780.50929299999996</v>
      </c>
    </row>
    <row r="38" spans="1:27" s="1" customFormat="1" ht="15" customHeight="1" x14ac:dyDescent="0.25">
      <c r="A38" s="39"/>
      <c r="B38" s="7">
        <v>28</v>
      </c>
      <c r="C38" s="7">
        <f>'L(2)'!C38</f>
        <v>405.56466599999999</v>
      </c>
      <c r="D38" s="7">
        <f>'L(2)'!D38</f>
        <v>1542.1590605238093</v>
      </c>
      <c r="E38" s="20">
        <f t="shared" si="2"/>
        <v>2.4656980349466637E-3</v>
      </c>
      <c r="F38" s="84"/>
      <c r="G38" s="7">
        <f t="shared" si="3"/>
        <v>324.4517328</v>
      </c>
      <c r="H38" s="7">
        <f t="shared" si="4"/>
        <v>0.46285012458536523</v>
      </c>
      <c r="I38" s="7">
        <f t="shared" si="5"/>
        <v>18.228059099999999</v>
      </c>
      <c r="J38" s="73">
        <f t="shared" si="6"/>
        <v>191884.82212352462</v>
      </c>
      <c r="K38" s="73">
        <f t="shared" si="7"/>
        <v>561397.47189887718</v>
      </c>
      <c r="L38" s="73">
        <f t="shared" si="8"/>
        <v>24839.382135913682</v>
      </c>
      <c r="M38" s="73">
        <f t="shared" si="8"/>
        <v>72672.586504289633</v>
      </c>
      <c r="N38" s="73">
        <f t="shared" si="10"/>
        <v>290690.34601715853</v>
      </c>
      <c r="Q38" s="40"/>
      <c r="Y38" s="6">
        <f>'L(2)'!Y38</f>
        <v>5</v>
      </c>
      <c r="Z38" s="6">
        <f>'L(2)'!Z38</f>
        <v>-15.255924</v>
      </c>
      <c r="AA38" s="6">
        <f>'L(2)'!AA38</f>
        <v>835.39289199999996</v>
      </c>
    </row>
    <row r="39" spans="1:27" s="1" customFormat="1" ht="15" customHeight="1" x14ac:dyDescent="0.25">
      <c r="A39" s="39"/>
      <c r="B39" s="7">
        <v>29</v>
      </c>
      <c r="C39" s="7">
        <f>'L(2)'!C39</f>
        <v>405.56466599999999</v>
      </c>
      <c r="D39" s="7">
        <f>'L(2)'!D39</f>
        <v>1569.1268293869045</v>
      </c>
      <c r="E39" s="20">
        <f t="shared" si="2"/>
        <v>2.4656980349466637E-3</v>
      </c>
      <c r="F39" s="84"/>
      <c r="G39" s="7">
        <f t="shared" si="3"/>
        <v>324.4517328</v>
      </c>
      <c r="H39" s="7">
        <f t="shared" si="4"/>
        <v>0.46420672970627186</v>
      </c>
      <c r="I39" s="7">
        <f t="shared" si="5"/>
        <v>18.228059099999999</v>
      </c>
      <c r="J39" s="73">
        <f t="shared" si="6"/>
        <v>191884.82212352462</v>
      </c>
      <c r="K39" s="73">
        <f t="shared" si="7"/>
        <v>561918.09576351126</v>
      </c>
      <c r="L39" s="73">
        <f t="shared" si="8"/>
        <v>24839.382135913682</v>
      </c>
      <c r="M39" s="73">
        <f t="shared" si="8"/>
        <v>72739.980970301112</v>
      </c>
      <c r="N39" s="73">
        <f t="shared" si="10"/>
        <v>290959.92388120445</v>
      </c>
      <c r="Q39" s="40"/>
      <c r="Y39" s="6">
        <f>'L(2)'!Y39</f>
        <v>5</v>
      </c>
      <c r="Z39" s="6">
        <f>'L(2)'!Z39</f>
        <v>-16.630922000000002</v>
      </c>
      <c r="AA39" s="6">
        <f>'L(2)'!AA39</f>
        <v>1119.2711589999999</v>
      </c>
    </row>
    <row r="40" spans="1:27" s="1" customFormat="1" ht="15" customHeight="1" x14ac:dyDescent="0.25">
      <c r="A40" s="39"/>
      <c r="B40" s="7">
        <v>30</v>
      </c>
      <c r="C40" s="7">
        <f>'L(2)'!C40</f>
        <v>413.63248199999998</v>
      </c>
      <c r="D40" s="7">
        <f>'L(2)'!D40</f>
        <v>1596.0945982499998</v>
      </c>
      <c r="E40" s="20">
        <f t="shared" si="2"/>
        <v>2.4176051048137946E-3</v>
      </c>
      <c r="F40" s="84"/>
      <c r="G40" s="7">
        <f t="shared" si="3"/>
        <v>330.90598560000001</v>
      </c>
      <c r="H40" s="7">
        <f t="shared" si="4"/>
        <v>0.46400228318796921</v>
      </c>
      <c r="I40" s="7">
        <f>V34*9.81</f>
        <v>18.228059099999999</v>
      </c>
      <c r="J40" s="73">
        <f t="shared" si="6"/>
        <v>199595.00747414646</v>
      </c>
      <c r="K40" s="73">
        <f t="shared" si="7"/>
        <v>584415.09331014042</v>
      </c>
      <c r="L40" s="73">
        <f t="shared" si="8"/>
        <v>25837.461286434154</v>
      </c>
      <c r="M40" s="73">
        <f t="shared" si="8"/>
        <v>75652.20463024074</v>
      </c>
      <c r="N40" s="73">
        <f t="shared" si="10"/>
        <v>302608.81852096296</v>
      </c>
      <c r="Q40" s="40"/>
      <c r="Y40" s="6">
        <f>'L(2)'!Y40</f>
        <v>5</v>
      </c>
      <c r="Z40" s="6">
        <f>'L(2)'!Z40</f>
        <v>-18.00592</v>
      </c>
      <c r="AA40" s="6">
        <f>'L(2)'!AA40</f>
        <v>1682.017922</v>
      </c>
    </row>
    <row r="41" spans="1:27" s="49" customFormat="1" ht="15" customHeight="1" x14ac:dyDescent="0.25">
      <c r="A41" s="48"/>
      <c r="Q41" s="50"/>
      <c r="S41" s="51"/>
      <c r="T41" s="51"/>
      <c r="U41" s="51"/>
      <c r="V41" s="51"/>
      <c r="W41" s="51"/>
      <c r="X41" s="51"/>
      <c r="Y41" s="6">
        <f>'L(2)'!Y41</f>
        <v>10</v>
      </c>
      <c r="Z41" s="6">
        <f>'L(2)'!Z41</f>
        <v>0</v>
      </c>
      <c r="AA41" s="6">
        <f>'L(2)'!AA41</f>
        <v>300.00001200000003</v>
      </c>
    </row>
    <row r="42" spans="1:27" s="55" customFormat="1" ht="15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4"/>
      <c r="S42" s="56"/>
      <c r="T42" s="56"/>
      <c r="U42" s="56"/>
      <c r="V42" s="56"/>
      <c r="W42" s="56"/>
      <c r="X42" s="56"/>
      <c r="Y42" s="6">
        <f>'L(2)'!Y42</f>
        <v>10</v>
      </c>
      <c r="Z42" s="6">
        <f>'L(2)'!Z42</f>
        <v>-0.32738</v>
      </c>
      <c r="AA42" s="6">
        <f>'L(2)'!AA42</f>
        <v>300.00001200000003</v>
      </c>
    </row>
    <row r="43" spans="1:27" s="3" customFormat="1" ht="25.5" customHeight="1" x14ac:dyDescent="0.25">
      <c r="A43" s="21"/>
      <c r="B43" s="47" t="s">
        <v>29</v>
      </c>
      <c r="C43" s="94" t="s">
        <v>53</v>
      </c>
      <c r="D43" s="47" t="s">
        <v>4</v>
      </c>
      <c r="E43" s="1"/>
      <c r="F43" s="47" t="s">
        <v>14</v>
      </c>
      <c r="G43" s="82" t="s">
        <v>42</v>
      </c>
      <c r="H43" s="94" t="s">
        <v>43</v>
      </c>
      <c r="I43" s="47" t="s">
        <v>23</v>
      </c>
      <c r="J43" s="72" t="s">
        <v>52</v>
      </c>
      <c r="K43" s="72" t="s">
        <v>44</v>
      </c>
      <c r="L43" s="47" t="s">
        <v>45</v>
      </c>
      <c r="M43" s="72" t="s">
        <v>46</v>
      </c>
      <c r="N43" s="72" t="s">
        <v>47</v>
      </c>
      <c r="O43" s="11"/>
      <c r="P43" s="10"/>
      <c r="Q43" s="24"/>
      <c r="S43" s="1"/>
      <c r="T43" s="1"/>
      <c r="U43" s="1"/>
      <c r="V43" s="1"/>
      <c r="W43" s="1"/>
      <c r="X43" s="1"/>
      <c r="Y43" s="6">
        <f>'L(2)'!Y43</f>
        <v>10</v>
      </c>
      <c r="Z43" s="6">
        <f>'L(2)'!Z43</f>
        <v>-0.98214100000000004</v>
      </c>
      <c r="AA43" s="6">
        <f>'L(2)'!AA43</f>
        <v>300.00001200000003</v>
      </c>
    </row>
    <row r="44" spans="1:27" s="3" customFormat="1" ht="15" customHeight="1" x14ac:dyDescent="0.25">
      <c r="A44" s="21"/>
      <c r="B44" s="47" t="s">
        <v>19</v>
      </c>
      <c r="C44" s="95"/>
      <c r="D44" s="47" t="s">
        <v>13</v>
      </c>
      <c r="E44" s="1"/>
      <c r="F44" s="47" t="s">
        <v>13</v>
      </c>
      <c r="G44" s="93"/>
      <c r="H44" s="95"/>
      <c r="I44" s="47" t="s">
        <v>48</v>
      </c>
      <c r="J44" s="47" t="s">
        <v>49</v>
      </c>
      <c r="K44" s="47" t="s">
        <v>49</v>
      </c>
      <c r="L44" s="47" t="s">
        <v>49</v>
      </c>
      <c r="M44" s="47" t="s">
        <v>49</v>
      </c>
      <c r="N44" s="47" t="s">
        <v>49</v>
      </c>
      <c r="O44" s="11"/>
      <c r="P44" s="10"/>
      <c r="Q44" s="24"/>
      <c r="S44" s="1"/>
      <c r="T44" s="1"/>
      <c r="U44" s="1"/>
      <c r="V44" s="1"/>
      <c r="W44" s="1"/>
      <c r="X44" s="1"/>
      <c r="Y44" s="6">
        <f>'L(2)'!Y44</f>
        <v>10</v>
      </c>
      <c r="Z44" s="6">
        <f>'L(2)'!Z44</f>
        <v>-1.6369020000000001</v>
      </c>
      <c r="AA44" s="6">
        <f>'L(2)'!AA44</f>
        <v>300.00001200000003</v>
      </c>
    </row>
    <row r="45" spans="1:27" s="3" customFormat="1" ht="15" customHeight="1" x14ac:dyDescent="0.25">
      <c r="A45" s="21"/>
      <c r="B45" s="7" t="s">
        <v>50</v>
      </c>
      <c r="C45" s="7"/>
      <c r="D45" s="7">
        <f>+AVERAGE(C10:C18)</f>
        <v>289.18388800000002</v>
      </c>
      <c r="E45" s="1"/>
      <c r="F45" s="7">
        <f>+AVERAGE(D10:D18)</f>
        <v>370.60031221527777</v>
      </c>
      <c r="G45" s="7">
        <f>AVERAGE(G11:G18)</f>
        <v>232.02465760000004</v>
      </c>
      <c r="H45" s="7">
        <f>+(0.5*((F45/D45)^2)-1)/(((F45/D45)^2)-1)</f>
        <v>-0.2784025561691294</v>
      </c>
      <c r="I45" s="7">
        <f>+AVERAGE(V4:V5)</f>
        <v>1.823088</v>
      </c>
      <c r="J45" s="73">
        <f>AVERAGE(J11:J18)</f>
        <v>96351.273736903109</v>
      </c>
      <c r="K45" s="73">
        <f>AVERAGE(K11:K18)</f>
        <v>19459.709470441449</v>
      </c>
      <c r="L45" s="73">
        <f>AVERAGE(L11:L18)</f>
        <v>12472.618110943058</v>
      </c>
      <c r="M45" s="73">
        <f>AVERAGE(M11:M17)</f>
        <v>-1867.8850225258295</v>
      </c>
      <c r="N45" s="73">
        <f>AVERAGE(N11:N18)</f>
        <v>10076.193717478895</v>
      </c>
      <c r="O45" s="11"/>
      <c r="P45" s="10"/>
      <c r="Q45" s="24"/>
      <c r="S45" s="1"/>
      <c r="T45" s="1"/>
      <c r="U45" s="1"/>
      <c r="V45" s="1"/>
      <c r="W45" s="1"/>
      <c r="X45" s="1"/>
      <c r="Y45" s="6">
        <f>'L(2)'!Y45</f>
        <v>10</v>
      </c>
      <c r="Z45" s="6">
        <f>'L(2)'!Z45</f>
        <v>-2.2916620000000001</v>
      </c>
      <c r="AA45" s="6">
        <f>'L(2)'!AA45</f>
        <v>300.00001200000003</v>
      </c>
    </row>
    <row r="46" spans="1:27" ht="15" customHeight="1" x14ac:dyDescent="0.25">
      <c r="A46" s="21"/>
      <c r="B46" s="7" t="s">
        <v>51</v>
      </c>
      <c r="C46" s="7"/>
      <c r="D46" s="7">
        <f>+AVERAGE(C19:C40)</f>
        <v>358.83059554545457</v>
      </c>
      <c r="E46" s="1"/>
      <c r="F46" s="7">
        <f>+AVERAGE(D19:D40)</f>
        <v>1198.6338681231061</v>
      </c>
      <c r="G46" s="7">
        <f>AVERAGE(G19:G40)</f>
        <v>287.06447643636369</v>
      </c>
      <c r="H46" s="7">
        <f>+(0.5*((F46/D46)^2)-1)/(((F46/D46)^2)-1)</f>
        <v>0.4507786832954086</v>
      </c>
      <c r="I46" s="7">
        <f>+AVERAGE(V8)</f>
        <v>1.823088</v>
      </c>
      <c r="J46" s="73">
        <f>AVERAGE(J19:J40)</f>
        <v>150473.50024205877</v>
      </c>
      <c r="K46" s="73">
        <f>AVERAGE(K19:K40)</f>
        <v>433079.39062175952</v>
      </c>
      <c r="L46" s="73">
        <f>AVERAGE(L19:L39)</f>
        <v>19175.912157516992</v>
      </c>
      <c r="M46" s="73">
        <f>AVERAGE(M19:M40)</f>
        <v>56061.883164044593</v>
      </c>
      <c r="N46" s="73">
        <f>AVERAGE(N19:N40)</f>
        <v>224247.53265617837</v>
      </c>
      <c r="O46" s="11"/>
      <c r="P46" s="10"/>
      <c r="Q46" s="27"/>
      <c r="Y46" s="6">
        <f>'L(2)'!Y46</f>
        <v>10</v>
      </c>
      <c r="Z46" s="6">
        <f>'L(2)'!Z46</f>
        <v>-2.9464229999999998</v>
      </c>
      <c r="AA46" s="6">
        <f>'L(2)'!AA46</f>
        <v>300.00001200000003</v>
      </c>
    </row>
    <row r="47" spans="1:27" ht="15" customHeight="1" x14ac:dyDescent="0.25">
      <c r="A47" s="22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4"/>
      <c r="Q47" s="27"/>
      <c r="Y47" s="6">
        <f>'L(2)'!Y47</f>
        <v>10</v>
      </c>
      <c r="Z47" s="6">
        <f>'L(2)'!Z47</f>
        <v>-3.6011839999999999</v>
      </c>
      <c r="AA47" s="6">
        <f>'L(2)'!AA47</f>
        <v>300.00001200000003</v>
      </c>
    </row>
    <row r="48" spans="1:27" ht="15" customHeight="1" x14ac:dyDescent="0.25">
      <c r="A48" s="69"/>
      <c r="B48" s="70"/>
      <c r="C48" s="70"/>
      <c r="D48" s="70"/>
      <c r="E48" s="70"/>
      <c r="F48" s="71"/>
      <c r="G48" s="71"/>
      <c r="H48" s="71"/>
      <c r="I48" s="71"/>
      <c r="J48" s="71"/>
      <c r="K48" s="71"/>
      <c r="L48" s="71"/>
      <c r="M48" s="71"/>
      <c r="N48" s="71"/>
      <c r="O48" s="70"/>
      <c r="P48" s="70"/>
      <c r="Q48" s="27"/>
      <c r="Y48" s="6">
        <f>'L(2)'!Y48</f>
        <v>10</v>
      </c>
      <c r="Z48" s="6">
        <f>'L(2)'!Z48</f>
        <v>-4.2559449999999996</v>
      </c>
      <c r="AA48" s="6">
        <f>'L(2)'!AA48</f>
        <v>300.47103800000002</v>
      </c>
    </row>
    <row r="49" spans="1:27" ht="15" customHeight="1" x14ac:dyDescent="0.25">
      <c r="A49" s="2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7"/>
      <c r="Y49" s="6">
        <f>'L(2)'!Y49</f>
        <v>10</v>
      </c>
      <c r="Z49" s="6">
        <f>'L(2)'!Z49</f>
        <v>-5.6309420000000001</v>
      </c>
      <c r="AA49" s="6">
        <f>'L(2)'!AA49</f>
        <v>344.621599</v>
      </c>
    </row>
    <row r="50" spans="1:27" ht="15" customHeight="1" x14ac:dyDescent="0.25">
      <c r="A50" s="25"/>
      <c r="B50" s="46"/>
      <c r="C50" s="46"/>
      <c r="D50" s="46"/>
      <c r="E50" s="46"/>
      <c r="F50" s="71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27"/>
      <c r="Y50" s="6">
        <f>'L(2)'!Y50</f>
        <v>10</v>
      </c>
      <c r="Z50" s="6">
        <f>'L(2)'!Z50</f>
        <v>-7.0059389999999997</v>
      </c>
      <c r="AA50" s="6">
        <f>'L(2)'!AA50</f>
        <v>398.32511499999998</v>
      </c>
    </row>
    <row r="51" spans="1:27" ht="15" customHeight="1" x14ac:dyDescent="0.25">
      <c r="A51" s="26"/>
      <c r="B51" s="1"/>
      <c r="C51" s="1"/>
      <c r="D51" s="1"/>
      <c r="E51" s="1"/>
      <c r="F51" s="71"/>
      <c r="G51" s="1"/>
      <c r="H51" s="46"/>
      <c r="I51" s="46"/>
      <c r="J51" s="46"/>
      <c r="K51" s="46"/>
      <c r="L51" s="46"/>
      <c r="M51" s="46"/>
      <c r="N51" s="46"/>
      <c r="O51" s="46"/>
      <c r="P51" s="1"/>
      <c r="Q51" s="27"/>
      <c r="Y51" s="6">
        <f>'L(2)'!Y51</f>
        <v>10</v>
      </c>
      <c r="Z51" s="6">
        <f>'L(2)'!Z51</f>
        <v>-8.3809380000000004</v>
      </c>
      <c r="AA51" s="6">
        <f>'L(2)'!AA51</f>
        <v>459.81043599999998</v>
      </c>
    </row>
    <row r="52" spans="1:27" ht="15" customHeight="1" x14ac:dyDescent="0.25">
      <c r="A52" s="57"/>
      <c r="B52" s="1"/>
      <c r="C52" s="1"/>
      <c r="D52" s="1"/>
      <c r="E52" s="1"/>
      <c r="F52" s="43"/>
      <c r="G52" s="1"/>
      <c r="H52" s="3"/>
      <c r="I52" s="3"/>
      <c r="J52" s="3"/>
      <c r="K52" s="3"/>
      <c r="L52" s="3"/>
      <c r="M52" s="3"/>
      <c r="N52" s="3"/>
      <c r="O52" s="3"/>
      <c r="P52" s="1"/>
      <c r="Q52" s="60"/>
      <c r="Y52" s="6">
        <f>'L(2)'!Y52</f>
        <v>10</v>
      </c>
      <c r="Z52" s="6">
        <f>'L(2)'!Z52</f>
        <v>-9.7559349999999991</v>
      </c>
      <c r="AA52" s="6">
        <f>'L(2)'!AA52</f>
        <v>531.82804599999997</v>
      </c>
    </row>
    <row r="53" spans="1:27" ht="15" customHeight="1" x14ac:dyDescent="0.25">
      <c r="A53" s="57"/>
      <c r="B53" s="1"/>
      <c r="C53" s="1"/>
      <c r="D53" s="1"/>
      <c r="E53" s="1"/>
      <c r="F53" s="43"/>
      <c r="G53" s="1"/>
      <c r="H53" s="3"/>
      <c r="I53" s="3"/>
      <c r="J53" s="3"/>
      <c r="K53" s="3"/>
      <c r="L53" s="3"/>
      <c r="M53" s="3"/>
      <c r="N53" s="3"/>
      <c r="O53" s="3"/>
      <c r="P53" s="1"/>
      <c r="Q53" s="60"/>
      <c r="Y53" s="6">
        <f>'L(2)'!Y53</f>
        <v>10</v>
      </c>
      <c r="Z53" s="6">
        <f>'L(2)'!Z53</f>
        <v>-11.130932</v>
      </c>
      <c r="AA53" s="6">
        <f>'L(2)'!AA53</f>
        <v>557.39694799999995</v>
      </c>
    </row>
    <row r="54" spans="1:27" ht="15" customHeight="1" x14ac:dyDescent="0.25">
      <c r="A54" s="57"/>
      <c r="B54" s="1"/>
      <c r="C54" s="1"/>
      <c r="D54" s="1"/>
      <c r="E54" s="1"/>
      <c r="F54" s="43"/>
      <c r="G54" s="1"/>
      <c r="H54" s="3"/>
      <c r="I54" s="3"/>
      <c r="J54" s="3"/>
      <c r="K54" s="3"/>
      <c r="L54" s="3"/>
      <c r="M54" s="3"/>
      <c r="N54" s="3"/>
      <c r="O54" s="3"/>
      <c r="P54" s="1"/>
      <c r="Q54" s="60"/>
      <c r="Y54" s="6">
        <f>'L(2)'!Y54</f>
        <v>10</v>
      </c>
      <c r="Z54" s="6">
        <f>'L(2)'!Z54</f>
        <v>-12.505929999999999</v>
      </c>
      <c r="AA54" s="6">
        <f>'L(2)'!AA54</f>
        <v>601.48692100000005</v>
      </c>
    </row>
    <row r="55" spans="1:27" ht="15" customHeight="1" x14ac:dyDescent="0.25">
      <c r="A55" s="57"/>
      <c r="B55" s="1"/>
      <c r="C55" s="1"/>
      <c r="D55" s="1"/>
      <c r="E55" s="1"/>
      <c r="F55" s="43"/>
      <c r="G55" s="1"/>
      <c r="H55" s="3"/>
      <c r="I55" s="3"/>
      <c r="J55" s="3"/>
      <c r="K55" s="3"/>
      <c r="L55" s="3"/>
      <c r="M55" s="3"/>
      <c r="N55" s="3"/>
      <c r="O55" s="3"/>
      <c r="P55" s="1"/>
      <c r="Q55" s="60"/>
      <c r="Y55" s="6">
        <f>'L(2)'!Y55</f>
        <v>10</v>
      </c>
      <c r="Z55" s="6">
        <f>'L(2)'!Z55</f>
        <v>-13.880927</v>
      </c>
      <c r="AA55" s="6">
        <f>'L(2)'!AA55</f>
        <v>833.60195199999998</v>
      </c>
    </row>
    <row r="56" spans="1:27" ht="15" customHeight="1" x14ac:dyDescent="0.25">
      <c r="A56" s="57"/>
      <c r="B56" s="1"/>
      <c r="C56" s="1"/>
      <c r="D56" s="1"/>
      <c r="E56" s="1"/>
      <c r="F56" s="43"/>
      <c r="G56" s="3"/>
      <c r="H56" s="3"/>
      <c r="I56" s="3"/>
      <c r="J56" s="3"/>
      <c r="K56" s="3"/>
      <c r="L56" s="3"/>
      <c r="M56" s="3"/>
      <c r="N56" s="3"/>
      <c r="O56" s="1"/>
      <c r="P56" s="1"/>
      <c r="Q56" s="60"/>
      <c r="Y56" s="6">
        <f>'L(2)'!Y56</f>
        <v>10</v>
      </c>
      <c r="Z56" s="6">
        <f>'L(2)'!Z56</f>
        <v>-15.255924</v>
      </c>
      <c r="AA56" s="6">
        <f>'L(2)'!AA56</f>
        <v>895.64192300000002</v>
      </c>
    </row>
    <row r="57" spans="1:27" ht="15" customHeight="1" x14ac:dyDescent="0.25">
      <c r="A57" s="57"/>
      <c r="B57" s="1"/>
      <c r="C57" s="1"/>
      <c r="D57" s="1"/>
      <c r="E57" s="1"/>
      <c r="F57" s="43"/>
      <c r="G57" s="1"/>
      <c r="H57" s="1"/>
      <c r="I57" s="1"/>
      <c r="J57" s="1"/>
      <c r="K57" s="1"/>
      <c r="L57" s="1"/>
      <c r="M57" s="1"/>
      <c r="N57" s="1"/>
      <c r="O57" s="1"/>
      <c r="P57" s="1"/>
      <c r="Q57" s="60"/>
      <c r="Y57" s="6">
        <f>'L(2)'!Y57</f>
        <v>10</v>
      </c>
      <c r="Z57" s="6">
        <f>'L(2)'!Z57</f>
        <v>-16.630922000000002</v>
      </c>
      <c r="AA57" s="6">
        <f>'L(2)'!AA57</f>
        <v>1131.326675</v>
      </c>
    </row>
    <row r="58" spans="1:27" ht="15" customHeight="1" x14ac:dyDescent="0.25">
      <c r="A58" s="57"/>
      <c r="B58" s="1"/>
      <c r="C58" s="1"/>
      <c r="D58" s="1"/>
      <c r="E58" s="1"/>
      <c r="F58" s="43"/>
      <c r="G58" s="3"/>
      <c r="H58" s="3"/>
      <c r="I58" s="3"/>
      <c r="J58" s="3"/>
      <c r="K58" s="3"/>
      <c r="L58" s="3"/>
      <c r="M58" s="3"/>
      <c r="N58" s="3"/>
      <c r="O58" s="1"/>
      <c r="P58" s="1"/>
      <c r="Q58" s="60"/>
      <c r="Y58" s="6">
        <f>'L(2)'!Y58</f>
        <v>10</v>
      </c>
      <c r="Z58" s="6">
        <f>'L(2)'!Z58</f>
        <v>-18.00592</v>
      </c>
      <c r="AA58" s="6">
        <f>'L(2)'!AA58</f>
        <v>1599.61915</v>
      </c>
    </row>
    <row r="59" spans="1:27" ht="15" customHeight="1" x14ac:dyDescent="0.25">
      <c r="A59" s="57"/>
      <c r="B59" s="1"/>
      <c r="C59" s="1"/>
      <c r="D59" s="1"/>
      <c r="E59" s="1"/>
      <c r="F59" s="43"/>
      <c r="G59" s="3"/>
      <c r="H59" s="3"/>
      <c r="I59" s="3"/>
      <c r="J59" s="3"/>
      <c r="K59" s="3"/>
      <c r="L59" s="3"/>
      <c r="M59" s="3"/>
      <c r="N59" s="3"/>
      <c r="O59" s="1"/>
      <c r="P59" s="1"/>
      <c r="Q59" s="60"/>
      <c r="Y59" s="6">
        <f>'L(2)'!Y59</f>
        <v>15</v>
      </c>
      <c r="Z59" s="6">
        <f>'L(2)'!Z59</f>
        <v>0</v>
      </c>
      <c r="AA59" s="6">
        <f>'L(2)'!AA59</f>
        <v>300.00001200000003</v>
      </c>
    </row>
    <row r="60" spans="1:27" ht="15" customHeight="1" x14ac:dyDescent="0.25">
      <c r="A60" s="57"/>
      <c r="B60" s="1"/>
      <c r="C60" s="1"/>
      <c r="D60" s="1"/>
      <c r="E60" s="1"/>
      <c r="F60" s="43"/>
      <c r="G60" s="3"/>
      <c r="H60" s="3"/>
      <c r="I60" s="3"/>
      <c r="J60" s="3"/>
      <c r="K60" s="3"/>
      <c r="L60" s="3"/>
      <c r="M60" s="3"/>
      <c r="N60" s="3"/>
      <c r="O60" s="1"/>
      <c r="P60" s="1"/>
      <c r="Q60" s="60"/>
      <c r="Y60" s="6">
        <f>'L(2)'!Y60</f>
        <v>15</v>
      </c>
      <c r="Z60" s="6">
        <f>'L(2)'!Z60</f>
        <v>-0.32738</v>
      </c>
      <c r="AA60" s="6">
        <f>'L(2)'!AA60</f>
        <v>305.88310999999999</v>
      </c>
    </row>
    <row r="61" spans="1:27" ht="15" customHeight="1" x14ac:dyDescent="0.25">
      <c r="A61" s="57"/>
      <c r="B61" s="1"/>
      <c r="C61" s="1"/>
      <c r="D61" s="1"/>
      <c r="E61" s="1"/>
      <c r="F61" s="43"/>
      <c r="G61" s="3"/>
      <c r="H61" s="3"/>
      <c r="I61" s="3"/>
      <c r="J61" s="3"/>
      <c r="K61" s="3"/>
      <c r="L61" s="3"/>
      <c r="M61" s="3"/>
      <c r="N61" s="3"/>
      <c r="O61" s="1"/>
      <c r="P61" s="1"/>
      <c r="Q61" s="60"/>
      <c r="Y61" s="6">
        <f>'L(2)'!Y61</f>
        <v>15</v>
      </c>
      <c r="Z61" s="6">
        <f>'L(2)'!Z61</f>
        <v>-0.98214100000000004</v>
      </c>
      <c r="AA61" s="6">
        <f>'L(2)'!AA61</f>
        <v>306.13312100000002</v>
      </c>
    </row>
    <row r="62" spans="1:27" ht="15" customHeight="1" x14ac:dyDescent="0.25">
      <c r="A62" s="57"/>
      <c r="B62" s="1"/>
      <c r="C62" s="1"/>
      <c r="D62" s="1"/>
      <c r="E62" s="1"/>
      <c r="F62" s="43"/>
      <c r="G62" s="3"/>
      <c r="H62" s="3"/>
      <c r="I62" s="3"/>
      <c r="J62" s="3"/>
      <c r="K62" s="3"/>
      <c r="L62" s="3"/>
      <c r="M62" s="3"/>
      <c r="N62" s="3"/>
      <c r="O62" s="1"/>
      <c r="P62" s="1"/>
      <c r="Q62" s="60"/>
      <c r="Y62" s="6">
        <f>'L(2)'!Y62</f>
        <v>15</v>
      </c>
      <c r="Z62" s="6">
        <f>'L(2)'!Z62</f>
        <v>-1.6369020000000001</v>
      </c>
      <c r="AA62" s="6">
        <f>'L(2)'!AA62</f>
        <v>306.38310300000001</v>
      </c>
    </row>
    <row r="63" spans="1:27" ht="15" customHeight="1" x14ac:dyDescent="0.25">
      <c r="A63" s="57"/>
      <c r="B63" s="1"/>
      <c r="C63" s="1"/>
      <c r="D63" s="1"/>
      <c r="E63" s="1"/>
      <c r="F63" s="43"/>
      <c r="G63" s="1"/>
      <c r="H63" s="1"/>
      <c r="I63" s="1"/>
      <c r="J63" s="1"/>
      <c r="K63" s="1"/>
      <c r="L63" s="1"/>
      <c r="M63" s="1"/>
      <c r="N63" s="1"/>
      <c r="O63" s="1"/>
      <c r="P63" s="1"/>
      <c r="Q63" s="60"/>
      <c r="Y63" s="6">
        <f>'L(2)'!Y63</f>
        <v>15</v>
      </c>
      <c r="Z63" s="6">
        <f>'L(2)'!Z63</f>
        <v>-2.2916620000000001</v>
      </c>
      <c r="AA63" s="6">
        <f>'L(2)'!AA63</f>
        <v>306.63311499999998</v>
      </c>
    </row>
    <row r="64" spans="1:27" ht="15" customHeight="1" x14ac:dyDescent="0.25">
      <c r="A64" s="57"/>
      <c r="B64" s="1"/>
      <c r="C64" s="1"/>
      <c r="D64" s="1"/>
      <c r="E64" s="1"/>
      <c r="F64" s="43"/>
      <c r="G64" s="3"/>
      <c r="H64" s="3"/>
      <c r="I64" s="3"/>
      <c r="J64" s="3"/>
      <c r="K64" s="3"/>
      <c r="L64" s="3"/>
      <c r="M64" s="3"/>
      <c r="N64" s="3"/>
      <c r="O64" s="1"/>
      <c r="P64" s="1"/>
      <c r="Q64" s="60"/>
      <c r="Y64" s="6">
        <f>'L(2)'!Y64</f>
        <v>15</v>
      </c>
      <c r="Z64" s="6">
        <f>'L(2)'!Z64</f>
        <v>-2.9464229999999998</v>
      </c>
      <c r="AA64" s="6">
        <f>'L(2)'!AA64</f>
        <v>306.63311499999998</v>
      </c>
    </row>
    <row r="65" spans="1:27" ht="15" customHeight="1" x14ac:dyDescent="0.25">
      <c r="A65" s="57"/>
      <c r="B65" s="1"/>
      <c r="C65" s="1"/>
      <c r="D65" s="1"/>
      <c r="E65" s="1"/>
      <c r="F65" s="43"/>
      <c r="G65" s="3"/>
      <c r="H65" s="3"/>
      <c r="I65" s="3"/>
      <c r="J65" s="3"/>
      <c r="K65" s="3"/>
      <c r="L65" s="3"/>
      <c r="M65" s="3"/>
      <c r="N65" s="3"/>
      <c r="O65" s="1"/>
      <c r="P65" s="1"/>
      <c r="Q65" s="60"/>
      <c r="Y65" s="6">
        <f>'L(2)'!Y65</f>
        <v>15</v>
      </c>
      <c r="Z65" s="6">
        <f>'L(2)'!Z65</f>
        <v>-3.6011839999999999</v>
      </c>
      <c r="AA65" s="6">
        <f>'L(2)'!AA65</f>
        <v>306.63311499999998</v>
      </c>
    </row>
    <row r="66" spans="1:27" ht="15" customHeight="1" x14ac:dyDescent="0.25">
      <c r="A66" s="57"/>
      <c r="B66" s="1"/>
      <c r="C66" s="1"/>
      <c r="D66" s="1"/>
      <c r="E66" s="1"/>
      <c r="F66" s="43"/>
      <c r="G66" s="3"/>
      <c r="H66" s="3"/>
      <c r="I66" s="3"/>
      <c r="J66" s="3"/>
      <c r="K66" s="3"/>
      <c r="L66" s="3"/>
      <c r="M66" s="3"/>
      <c r="N66" s="3"/>
      <c r="O66" s="1"/>
      <c r="P66" s="1"/>
      <c r="Q66" s="60"/>
      <c r="Y66" s="6">
        <f>'L(2)'!Y66</f>
        <v>15</v>
      </c>
      <c r="Z66" s="6">
        <f>'L(2)'!Z66</f>
        <v>-4.2559449999999996</v>
      </c>
      <c r="AA66" s="6">
        <f>'L(2)'!AA66</f>
        <v>306.63311499999998</v>
      </c>
    </row>
    <row r="67" spans="1:27" ht="15" customHeight="1" x14ac:dyDescent="0.25">
      <c r="A67" s="57"/>
      <c r="B67" s="1"/>
      <c r="C67" s="1"/>
      <c r="D67" s="1"/>
      <c r="E67" s="1"/>
      <c r="F67" s="43"/>
      <c r="G67" s="3"/>
      <c r="H67" s="3"/>
      <c r="I67" s="3"/>
      <c r="J67" s="3"/>
      <c r="K67" s="3"/>
      <c r="L67" s="3"/>
      <c r="M67" s="3"/>
      <c r="N67" s="3"/>
      <c r="O67" s="1"/>
      <c r="P67" s="1"/>
      <c r="Q67" s="60"/>
      <c r="Y67" s="6">
        <f>'L(2)'!Y67</f>
        <v>15</v>
      </c>
      <c r="Z67" s="6">
        <f>'L(2)'!Z67</f>
        <v>-5.6309420000000001</v>
      </c>
      <c r="AA67" s="6">
        <f>'L(2)'!AA67</f>
        <v>343.756348</v>
      </c>
    </row>
    <row r="68" spans="1:27" ht="15" customHeight="1" x14ac:dyDescent="0.25">
      <c r="A68" s="57"/>
      <c r="B68" s="1"/>
      <c r="C68" s="1"/>
      <c r="D68" s="1"/>
      <c r="E68" s="1"/>
      <c r="F68" s="43"/>
      <c r="G68" s="3"/>
      <c r="H68" s="3"/>
      <c r="I68" s="3"/>
      <c r="J68" s="3"/>
      <c r="K68" s="3"/>
      <c r="L68" s="3"/>
      <c r="M68" s="3"/>
      <c r="N68" s="3"/>
      <c r="O68" s="1"/>
      <c r="P68" s="1"/>
      <c r="Q68" s="60"/>
      <c r="Y68" s="6">
        <f>'L(2)'!Y68</f>
        <v>15</v>
      </c>
      <c r="Z68" s="6">
        <f>'L(2)'!Z68</f>
        <v>-7.0059389999999997</v>
      </c>
      <c r="AA68" s="6">
        <f>'L(2)'!AA68</f>
        <v>395.27621900000003</v>
      </c>
    </row>
    <row r="69" spans="1:27" ht="15" customHeight="1" x14ac:dyDescent="0.25">
      <c r="A69" s="57"/>
      <c r="B69" s="1"/>
      <c r="C69" s="1"/>
      <c r="D69" s="1"/>
      <c r="E69" s="1"/>
      <c r="F69" s="43"/>
      <c r="G69" s="3"/>
      <c r="H69" s="3"/>
      <c r="I69" s="3"/>
      <c r="J69" s="3"/>
      <c r="K69" s="3"/>
      <c r="L69" s="3"/>
      <c r="M69" s="3"/>
      <c r="N69" s="3"/>
      <c r="O69" s="1"/>
      <c r="P69" s="1"/>
      <c r="Q69" s="60"/>
      <c r="Y69" s="6">
        <f>'L(2)'!Y69</f>
        <v>15</v>
      </c>
      <c r="Z69" s="6">
        <f>'L(2)'!Z69</f>
        <v>-8.3809380000000004</v>
      </c>
      <c r="AA69" s="6">
        <f>'L(2)'!AA69</f>
        <v>455.51982500000003</v>
      </c>
    </row>
    <row r="70" spans="1:27" ht="15" customHeight="1" x14ac:dyDescent="0.25">
      <c r="A70" s="57"/>
      <c r="B70" s="1"/>
      <c r="C70" s="1"/>
      <c r="D70" s="1"/>
      <c r="E70" s="1"/>
      <c r="F70" s="43"/>
      <c r="G70" s="3"/>
      <c r="H70" s="3"/>
      <c r="I70" s="3"/>
      <c r="J70" s="3"/>
      <c r="K70" s="3"/>
      <c r="L70" s="3"/>
      <c r="M70" s="3"/>
      <c r="N70" s="3"/>
      <c r="O70" s="1"/>
      <c r="P70" s="1"/>
      <c r="Q70" s="60"/>
      <c r="Y70" s="6">
        <f>'L(2)'!Y70</f>
        <v>15</v>
      </c>
      <c r="Z70" s="6">
        <f>'L(2)'!Z70</f>
        <v>-9.7559349999999991</v>
      </c>
      <c r="AA70" s="6">
        <f>'L(2)'!AA70</f>
        <v>526.06165399999998</v>
      </c>
    </row>
    <row r="71" spans="1:27" ht="15" customHeight="1" x14ac:dyDescent="0.25">
      <c r="A71" s="57"/>
      <c r="B71" s="1"/>
      <c r="C71" s="1"/>
      <c r="D71" s="1"/>
      <c r="E71" s="1"/>
      <c r="F71" s="43"/>
      <c r="G71" s="3"/>
      <c r="H71" s="3"/>
      <c r="I71" s="3"/>
      <c r="J71" s="3"/>
      <c r="K71" s="3"/>
      <c r="L71" s="3"/>
      <c r="M71" s="3"/>
      <c r="N71" s="3"/>
      <c r="O71" s="1"/>
      <c r="P71" s="1"/>
      <c r="Q71" s="60"/>
      <c r="Y71" s="6">
        <f>'L(2)'!Y71</f>
        <v>15</v>
      </c>
      <c r="Z71" s="6">
        <f>'L(2)'!Z71</f>
        <v>-11.130932</v>
      </c>
      <c r="AA71" s="6">
        <f>'L(2)'!AA71</f>
        <v>551.08135900000002</v>
      </c>
    </row>
    <row r="72" spans="1:27" ht="15" customHeight="1" x14ac:dyDescent="0.25">
      <c r="A72" s="57"/>
      <c r="B72" s="1"/>
      <c r="C72" s="1"/>
      <c r="D72" s="1"/>
      <c r="E72" s="1"/>
      <c r="F72" s="43"/>
      <c r="G72" s="1"/>
      <c r="H72" s="1"/>
      <c r="I72" s="1"/>
      <c r="J72" s="1"/>
      <c r="K72" s="1"/>
      <c r="L72" s="1"/>
      <c r="M72" s="1"/>
      <c r="N72" s="1"/>
      <c r="O72" s="1"/>
      <c r="P72" s="1"/>
      <c r="Q72" s="60"/>
      <c r="Y72" s="6">
        <f>'L(2)'!Y72</f>
        <v>15</v>
      </c>
      <c r="Z72" s="6">
        <f>'L(2)'!Z72</f>
        <v>-12.505929999999999</v>
      </c>
      <c r="AA72" s="6">
        <f>'L(2)'!AA72</f>
        <v>592.82022700000005</v>
      </c>
    </row>
    <row r="73" spans="1:27" ht="15" customHeight="1" x14ac:dyDescent="0.25">
      <c r="A73" s="57"/>
      <c r="B73" s="1"/>
      <c r="C73" s="1"/>
      <c r="D73" s="1"/>
      <c r="E73" s="1"/>
      <c r="F73" s="43"/>
      <c r="G73" s="3"/>
      <c r="H73" s="3"/>
      <c r="I73" s="3"/>
      <c r="J73" s="3"/>
      <c r="K73" s="3"/>
      <c r="L73" s="3"/>
      <c r="M73" s="3"/>
      <c r="N73" s="3"/>
      <c r="O73" s="1"/>
      <c r="P73" s="1"/>
      <c r="Q73" s="60"/>
      <c r="Y73" s="6">
        <f>'L(2)'!Y73</f>
        <v>15</v>
      </c>
      <c r="Z73" s="6">
        <f>'L(2)'!Z73</f>
        <v>-13.880927</v>
      </c>
      <c r="AA73" s="6">
        <f>'L(2)'!AA73</f>
        <v>943.74632799999995</v>
      </c>
    </row>
    <row r="74" spans="1:27" ht="15" customHeight="1" x14ac:dyDescent="0.25">
      <c r="A74" s="57"/>
      <c r="B74" s="1"/>
      <c r="C74" s="1"/>
      <c r="D74" s="1"/>
      <c r="E74" s="1"/>
      <c r="F74" s="43"/>
      <c r="G74" s="3"/>
      <c r="H74" s="3"/>
      <c r="I74" s="3"/>
      <c r="J74" s="3"/>
      <c r="K74" s="3"/>
      <c r="L74" s="3"/>
      <c r="M74" s="3"/>
      <c r="N74" s="3"/>
      <c r="O74" s="1"/>
      <c r="P74" s="1"/>
      <c r="Q74" s="60"/>
      <c r="Y74" s="6">
        <f>'L(2)'!Y74</f>
        <v>15</v>
      </c>
      <c r="Z74" s="6">
        <f>'L(2)'!Z74</f>
        <v>-15.255924</v>
      </c>
      <c r="AA74" s="6">
        <f>'L(2)'!AA74</f>
        <v>1037.1785159999999</v>
      </c>
    </row>
    <row r="75" spans="1:27" ht="15" customHeight="1" x14ac:dyDescent="0.25">
      <c r="A75" s="57"/>
      <c r="B75" s="1"/>
      <c r="C75" s="1"/>
      <c r="D75" s="1"/>
      <c r="E75" s="1"/>
      <c r="F75" s="43"/>
      <c r="G75" s="3"/>
      <c r="H75" s="3"/>
      <c r="I75" s="3"/>
      <c r="J75" s="3"/>
      <c r="K75" s="3"/>
      <c r="L75" s="3"/>
      <c r="M75" s="3"/>
      <c r="N75" s="3"/>
      <c r="O75" s="1"/>
      <c r="P75" s="1"/>
      <c r="Q75" s="60"/>
      <c r="Y75" s="6">
        <f>'L(2)'!Y75</f>
        <v>15</v>
      </c>
      <c r="Z75" s="6">
        <f>'L(2)'!Z75</f>
        <v>-16.630922000000002</v>
      </c>
      <c r="AA75" s="6">
        <f>'L(2)'!AA75</f>
        <v>1211.313009</v>
      </c>
    </row>
    <row r="76" spans="1:27" s="62" customFormat="1" ht="15" customHeight="1" x14ac:dyDescent="0.25">
      <c r="A76" s="64"/>
      <c r="B76" s="51"/>
      <c r="C76" s="51"/>
      <c r="D76" s="51"/>
      <c r="E76" s="51"/>
      <c r="F76" s="65"/>
      <c r="G76" s="49"/>
      <c r="H76" s="49"/>
      <c r="I76" s="49"/>
      <c r="J76" s="49"/>
      <c r="K76" s="49"/>
      <c r="L76" s="49"/>
      <c r="M76" s="49"/>
      <c r="N76" s="49"/>
      <c r="O76" s="51"/>
      <c r="P76" s="51"/>
      <c r="Q76" s="63"/>
      <c r="S76" s="51"/>
      <c r="T76" s="51"/>
      <c r="U76" s="51"/>
      <c r="V76" s="51"/>
      <c r="W76" s="51"/>
      <c r="X76" s="51"/>
      <c r="Y76" s="6">
        <f>'L(2)'!Y76</f>
        <v>15</v>
      </c>
      <c r="Z76" s="6">
        <f>'L(2)'!Z76</f>
        <v>-18.00592</v>
      </c>
      <c r="AA76" s="6">
        <f>'L(2)'!AA76</f>
        <v>1500.11158</v>
      </c>
    </row>
    <row r="77" spans="1:27" ht="15" customHeight="1" x14ac:dyDescent="0.25">
      <c r="A77" s="57"/>
      <c r="B77" s="1"/>
      <c r="C77" s="1"/>
      <c r="D77" s="1"/>
      <c r="E77" s="1"/>
      <c r="F77" s="43"/>
      <c r="G77" s="3"/>
      <c r="H77" s="3"/>
      <c r="I77" s="3"/>
      <c r="J77" s="3"/>
      <c r="K77" s="3"/>
      <c r="L77" s="3"/>
      <c r="M77" s="3"/>
      <c r="N77" s="3"/>
      <c r="O77" s="1"/>
      <c r="P77" s="1"/>
      <c r="Q77" s="60"/>
      <c r="Y77" s="6">
        <f>'L(2)'!Y77</f>
        <v>20</v>
      </c>
      <c r="Z77" s="6">
        <f>'L(2)'!Z77</f>
        <v>0</v>
      </c>
      <c r="AA77" s="6">
        <f>'L(2)'!AA77</f>
        <v>300.00001200000003</v>
      </c>
    </row>
    <row r="78" spans="1:27" ht="15" customHeight="1" x14ac:dyDescent="0.25">
      <c r="A78" s="57"/>
      <c r="B78" s="1"/>
      <c r="C78" s="1"/>
      <c r="D78" s="1"/>
      <c r="E78" s="1"/>
      <c r="F78" s="43"/>
      <c r="G78" s="3"/>
      <c r="H78" s="3"/>
      <c r="I78" s="3"/>
      <c r="J78" s="3"/>
      <c r="K78" s="3"/>
      <c r="L78" s="3"/>
      <c r="M78" s="3"/>
      <c r="N78" s="3"/>
      <c r="O78" s="1"/>
      <c r="P78" s="1"/>
      <c r="Q78" s="60"/>
      <c r="Y78" s="6">
        <f>'L(2)'!Y78</f>
        <v>20</v>
      </c>
      <c r="Z78" s="6">
        <f>'L(2)'!Z78</f>
        <v>-0.32738</v>
      </c>
      <c r="AA78" s="6">
        <f>'L(2)'!AA78</f>
        <v>311.76620700000001</v>
      </c>
    </row>
    <row r="79" spans="1:27" ht="15" customHeight="1" x14ac:dyDescent="0.25">
      <c r="A79" s="57"/>
      <c r="B79" s="1"/>
      <c r="C79" s="1"/>
      <c r="D79" s="1"/>
      <c r="E79" s="1"/>
      <c r="F79" s="43"/>
      <c r="G79" s="3"/>
      <c r="H79" s="3"/>
      <c r="I79" s="3"/>
      <c r="J79" s="3"/>
      <c r="K79" s="3"/>
      <c r="L79" s="3"/>
      <c r="M79" s="3"/>
      <c r="N79" s="3"/>
      <c r="O79" s="1"/>
      <c r="P79" s="1"/>
      <c r="Q79" s="60"/>
      <c r="Y79" s="6">
        <f>'L(2)'!Y79</f>
        <v>20</v>
      </c>
      <c r="Z79" s="6">
        <f>'L(2)'!Z79</f>
        <v>-0.98214100000000004</v>
      </c>
      <c r="AA79" s="6">
        <f>'L(2)'!AA79</f>
        <v>314.78673199999997</v>
      </c>
    </row>
    <row r="80" spans="1:27" ht="15" customHeight="1" x14ac:dyDescent="0.25">
      <c r="A80" s="57"/>
      <c r="B80" s="1"/>
      <c r="C80" s="1"/>
      <c r="D80" s="1"/>
      <c r="E80" s="1"/>
      <c r="F80" s="43"/>
      <c r="G80" s="3"/>
      <c r="H80" s="3"/>
      <c r="I80" s="3"/>
      <c r="J80" s="3"/>
      <c r="K80" s="3"/>
      <c r="L80" s="3"/>
      <c r="M80" s="3"/>
      <c r="N80" s="3"/>
      <c r="O80" s="1"/>
      <c r="P80" s="1"/>
      <c r="Q80" s="60"/>
      <c r="Y80" s="6">
        <f>'L(2)'!Y80</f>
        <v>20</v>
      </c>
      <c r="Z80" s="6">
        <f>'L(2)'!Z80</f>
        <v>-1.6369020000000001</v>
      </c>
      <c r="AA80" s="6">
        <f>'L(2)'!AA80</f>
        <v>321.58684699999998</v>
      </c>
    </row>
    <row r="81" spans="1:27" ht="15" customHeight="1" x14ac:dyDescent="0.25">
      <c r="A81" s="57"/>
      <c r="B81" s="1"/>
      <c r="C81" s="1"/>
      <c r="D81" s="1"/>
      <c r="E81" s="1"/>
      <c r="F81" s="43"/>
      <c r="G81" s="3"/>
      <c r="H81" s="3"/>
      <c r="I81" s="3"/>
      <c r="J81" s="3"/>
      <c r="K81" s="3"/>
      <c r="L81" s="3"/>
      <c r="M81" s="3"/>
      <c r="N81" s="3"/>
      <c r="O81" s="1"/>
      <c r="P81" s="1"/>
      <c r="Q81" s="60"/>
      <c r="Y81" s="6">
        <f>'L(2)'!Y81</f>
        <v>20</v>
      </c>
      <c r="Z81" s="6">
        <f>'L(2)'!Z81</f>
        <v>-2.2916620000000001</v>
      </c>
      <c r="AA81" s="6">
        <f>'L(2)'!AA81</f>
        <v>324.36746399999998</v>
      </c>
    </row>
    <row r="82" spans="1:27" ht="15" customHeight="1" x14ac:dyDescent="0.25">
      <c r="A82" s="5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60"/>
      <c r="Y82" s="6">
        <f>'L(2)'!Y82</f>
        <v>20</v>
      </c>
      <c r="Z82" s="6">
        <f>'L(2)'!Z82</f>
        <v>-2.9464229999999998</v>
      </c>
      <c r="AA82" s="6">
        <f>'L(2)'!AA82</f>
        <v>324.36746399999998</v>
      </c>
    </row>
    <row r="83" spans="1:27" ht="15" customHeight="1" x14ac:dyDescent="0.25">
      <c r="A83" s="59"/>
      <c r="Q83" s="60"/>
      <c r="Y83" s="6">
        <f>'L(2)'!Y83</f>
        <v>20</v>
      </c>
      <c r="Z83" s="6">
        <f>'L(2)'!Z83</f>
        <v>-3.6011839999999999</v>
      </c>
      <c r="AA83" s="6">
        <f>'L(2)'!AA83</f>
        <v>324.36746399999998</v>
      </c>
    </row>
    <row r="84" spans="1:27" ht="15" customHeight="1" x14ac:dyDescent="0.25">
      <c r="A84" s="59"/>
      <c r="Q84" s="60"/>
      <c r="Y84" s="6">
        <f>'L(2)'!Y84</f>
        <v>20</v>
      </c>
      <c r="Z84" s="6">
        <f>'L(2)'!Z84</f>
        <v>-4.2559449999999996</v>
      </c>
      <c r="AA84" s="6">
        <f>'L(2)'!AA84</f>
        <v>324.48631499999999</v>
      </c>
    </row>
    <row r="85" spans="1:27" ht="15" customHeight="1" x14ac:dyDescent="0.25">
      <c r="A85" s="59"/>
      <c r="Q85" s="60"/>
      <c r="Y85" s="6">
        <f>'L(2)'!Y85</f>
        <v>20</v>
      </c>
      <c r="Z85" s="6">
        <f>'L(2)'!Z85</f>
        <v>-5.6309420000000001</v>
      </c>
      <c r="AA85" s="6">
        <f>'L(2)'!AA85</f>
        <v>371.16917999999998</v>
      </c>
    </row>
    <row r="86" spans="1:27" s="62" customFormat="1" ht="15" customHeight="1" x14ac:dyDescent="0.25">
      <c r="A86" s="61"/>
      <c r="Q86" s="63"/>
      <c r="S86" s="51"/>
      <c r="T86" s="51"/>
      <c r="U86" s="51"/>
      <c r="V86" s="51"/>
      <c r="W86" s="51"/>
      <c r="X86" s="51"/>
      <c r="Y86" s="6">
        <f>'L(2)'!Y86</f>
        <v>20</v>
      </c>
      <c r="Z86" s="6">
        <f>'L(2)'!Z86</f>
        <v>-7.0059389999999997</v>
      </c>
      <c r="AA86" s="6">
        <f>'L(2)'!AA86</f>
        <v>435.73921899999999</v>
      </c>
    </row>
    <row r="87" spans="1:27" s="67" customFormat="1" ht="15" customHeight="1" x14ac:dyDescent="0.25">
      <c r="S87" s="56"/>
      <c r="T87" s="56"/>
      <c r="U87" s="56"/>
      <c r="V87" s="56"/>
      <c r="W87" s="56"/>
      <c r="X87" s="56"/>
      <c r="Y87" s="6">
        <f>'L(2)'!Y87</f>
        <v>20</v>
      </c>
      <c r="Z87" s="6">
        <f>'L(2)'!Z87</f>
        <v>-8.3809380000000004</v>
      </c>
      <c r="AA87" s="6">
        <f>'L(2)'!AA87</f>
        <v>498.76710800000001</v>
      </c>
    </row>
    <row r="88" spans="1:27" ht="15" customHeight="1" x14ac:dyDescent="0.25">
      <c r="Y88" s="6">
        <f>'L(2)'!Y88</f>
        <v>20</v>
      </c>
      <c r="Z88" s="6">
        <f>'L(2)'!Z88</f>
        <v>-9.7559349999999991</v>
      </c>
      <c r="AA88" s="6">
        <f>'L(2)'!AA88</f>
        <v>573.27294300000005</v>
      </c>
    </row>
    <row r="89" spans="1:27" ht="15" customHeight="1" x14ac:dyDescent="0.25">
      <c r="Y89" s="6">
        <f>'L(2)'!Y89</f>
        <v>20</v>
      </c>
      <c r="Z89" s="6">
        <f>'L(2)'!Z89</f>
        <v>-11.130932</v>
      </c>
      <c r="AA89" s="6">
        <f>'L(2)'!AA89</f>
        <v>613.83479799999998</v>
      </c>
    </row>
    <row r="90" spans="1:27" ht="15" customHeight="1" x14ac:dyDescent="0.25">
      <c r="Y90" s="6">
        <f>'L(2)'!Y90</f>
        <v>20</v>
      </c>
      <c r="Z90" s="6">
        <f>'L(2)'!Z90</f>
        <v>-12.505929999999999</v>
      </c>
      <c r="AA90" s="6">
        <f>'L(2)'!AA90</f>
        <v>656.56840799999998</v>
      </c>
    </row>
    <row r="91" spans="1:27" ht="15" customHeight="1" x14ac:dyDescent="0.25">
      <c r="Y91" s="6">
        <f>'L(2)'!Y91</f>
        <v>20</v>
      </c>
      <c r="Z91" s="6">
        <f>'L(2)'!Z91</f>
        <v>-13.880927</v>
      </c>
      <c r="AA91" s="6">
        <f>'L(2)'!AA91</f>
        <v>1048.5363010000001</v>
      </c>
    </row>
    <row r="92" spans="1:27" ht="15" customHeight="1" x14ac:dyDescent="0.25">
      <c r="Y92" s="6">
        <f>'L(2)'!Y92</f>
        <v>20</v>
      </c>
      <c r="Z92" s="6">
        <f>'L(2)'!Z92</f>
        <v>-15.255924</v>
      </c>
      <c r="AA92" s="6">
        <f>'L(2)'!AA92</f>
        <v>1189.283013</v>
      </c>
    </row>
    <row r="93" spans="1:27" ht="15" customHeight="1" x14ac:dyDescent="0.25">
      <c r="Y93" s="6">
        <f>'L(2)'!Y93</f>
        <v>20</v>
      </c>
      <c r="Z93" s="6">
        <f>'L(2)'!Z93</f>
        <v>-16.630922000000002</v>
      </c>
      <c r="AA93" s="6">
        <f>'L(2)'!AA93</f>
        <v>1316.276073</v>
      </c>
    </row>
    <row r="94" spans="1:27" ht="15" customHeight="1" x14ac:dyDescent="0.25">
      <c r="L94"/>
      <c r="Y94" s="6">
        <f>'L(2)'!Y94</f>
        <v>20</v>
      </c>
      <c r="Z94" s="6">
        <f>'L(2)'!Z94</f>
        <v>-18.00592</v>
      </c>
      <c r="AA94" s="6">
        <f>'L(2)'!AA94</f>
        <v>1412.5597479999999</v>
      </c>
    </row>
    <row r="95" spans="1:27" ht="15" customHeight="1" x14ac:dyDescent="0.25">
      <c r="Y95" s="6">
        <f>'L(2)'!Y95</f>
        <v>25</v>
      </c>
      <c r="Z95" s="6">
        <f>'L(2)'!Z95</f>
        <v>0</v>
      </c>
      <c r="AA95" s="6">
        <f>'L(2)'!AA95</f>
        <v>300.00001200000003</v>
      </c>
    </row>
    <row r="96" spans="1:27" ht="15" customHeight="1" x14ac:dyDescent="0.25">
      <c r="Y96" s="6">
        <f>'L(2)'!Y96</f>
        <v>25</v>
      </c>
      <c r="Z96" s="6">
        <f>'L(2)'!Z96</f>
        <v>-0.32738</v>
      </c>
      <c r="AA96" s="6">
        <f>'L(2)'!AA96</f>
        <v>305.88310999999999</v>
      </c>
    </row>
    <row r="97" spans="25:27" ht="15" customHeight="1" x14ac:dyDescent="0.25">
      <c r="Y97" s="6">
        <f>'L(2)'!Y97</f>
        <v>25</v>
      </c>
      <c r="Z97" s="6">
        <f>'L(2)'!Z97</f>
        <v>-0.98214100000000004</v>
      </c>
      <c r="AA97" s="6">
        <f>'L(2)'!AA97</f>
        <v>311.17415399999999</v>
      </c>
    </row>
    <row r="98" spans="25:27" ht="15" customHeight="1" x14ac:dyDescent="0.25">
      <c r="Y98" s="6">
        <f>'L(2)'!Y98</f>
        <v>25</v>
      </c>
      <c r="Z98" s="6">
        <f>'L(2)'!Z98</f>
        <v>-1.6369020000000001</v>
      </c>
      <c r="AA98" s="6">
        <f>'L(2)'!AA98</f>
        <v>332.84497299999998</v>
      </c>
    </row>
    <row r="99" spans="25:27" ht="15" customHeight="1" x14ac:dyDescent="0.25">
      <c r="Y99" s="6">
        <f>'L(2)'!Y99</f>
        <v>25</v>
      </c>
      <c r="Z99" s="6">
        <f>'L(2)'!Z99</f>
        <v>-2.2916620000000001</v>
      </c>
      <c r="AA99" s="6">
        <f>'L(2)'!AA99</f>
        <v>338.20062899999999</v>
      </c>
    </row>
    <row r="100" spans="25:27" ht="15" customHeight="1" x14ac:dyDescent="0.25">
      <c r="Y100" s="6">
        <f>'L(2)'!Y100</f>
        <v>25</v>
      </c>
      <c r="Z100" s="6">
        <f>'L(2)'!Z100</f>
        <v>-2.9464229999999998</v>
      </c>
      <c r="AA100" s="6">
        <f>'L(2)'!AA100</f>
        <v>338.20062899999999</v>
      </c>
    </row>
    <row r="101" spans="25:27" ht="15" customHeight="1" x14ac:dyDescent="0.25">
      <c r="Y101" s="6">
        <f>'L(2)'!Y101</f>
        <v>25</v>
      </c>
      <c r="Z101" s="6">
        <f>'L(2)'!Z101</f>
        <v>-3.6011839999999999</v>
      </c>
      <c r="AA101" s="6">
        <f>'L(2)'!AA101</f>
        <v>361.78973300000001</v>
      </c>
    </row>
    <row r="102" spans="25:27" ht="15" customHeight="1" x14ac:dyDescent="0.25">
      <c r="Y102" s="6">
        <f>'L(2)'!Y102</f>
        <v>25</v>
      </c>
      <c r="Z102" s="6">
        <f>'L(2)'!Z102</f>
        <v>-4.2559449999999996</v>
      </c>
      <c r="AA102" s="6">
        <f>'L(2)'!AA102</f>
        <v>373.45892199999997</v>
      </c>
    </row>
    <row r="103" spans="25:27" ht="15" customHeight="1" x14ac:dyDescent="0.25">
      <c r="Y103" s="6">
        <f>'L(2)'!Y103</f>
        <v>25</v>
      </c>
      <c r="Z103" s="6">
        <f>'L(2)'!Z103</f>
        <v>-5.6309420000000001</v>
      </c>
      <c r="AA103" s="6">
        <f>'L(2)'!AA103</f>
        <v>425.99481300000002</v>
      </c>
    </row>
    <row r="104" spans="25:27" ht="15" customHeight="1" x14ac:dyDescent="0.25">
      <c r="Y104" s="6">
        <f>'L(2)'!Y104</f>
        <v>25</v>
      </c>
      <c r="Z104" s="6">
        <f>'L(2)'!Z104</f>
        <v>-7.0059389999999997</v>
      </c>
      <c r="AA104" s="6">
        <f>'L(2)'!AA104</f>
        <v>516.66521999999998</v>
      </c>
    </row>
    <row r="105" spans="25:27" ht="15" customHeight="1" x14ac:dyDescent="0.25">
      <c r="Y105" s="6">
        <f>'L(2)'!Y105</f>
        <v>25</v>
      </c>
      <c r="Z105" s="6">
        <f>'L(2)'!Z105</f>
        <v>-8.3809380000000004</v>
      </c>
      <c r="AA105" s="6">
        <f>'L(2)'!AA105</f>
        <v>585.26170300000001</v>
      </c>
    </row>
    <row r="106" spans="25:27" ht="15" customHeight="1" x14ac:dyDescent="0.25">
      <c r="Y106" s="6">
        <f>'L(2)'!Y106</f>
        <v>25</v>
      </c>
      <c r="Z106" s="6">
        <f>'L(2)'!Z106</f>
        <v>-9.7559349999999991</v>
      </c>
      <c r="AA106" s="6">
        <f>'L(2)'!AA106</f>
        <v>667.96547199999998</v>
      </c>
    </row>
    <row r="107" spans="25:27" ht="15" customHeight="1" x14ac:dyDescent="0.25">
      <c r="Y107" s="6">
        <f>'L(2)'!Y107</f>
        <v>25</v>
      </c>
      <c r="Z107" s="6">
        <f>'L(2)'!Z107</f>
        <v>-11.130932</v>
      </c>
      <c r="AA107" s="6">
        <f>'L(2)'!AA107</f>
        <v>741.07050900000002</v>
      </c>
    </row>
    <row r="108" spans="25:27" ht="15" customHeight="1" x14ac:dyDescent="0.25">
      <c r="Y108" s="6">
        <f>'L(2)'!Y108</f>
        <v>25</v>
      </c>
      <c r="Z108" s="6">
        <f>'L(2)'!Z108</f>
        <v>-12.505929999999999</v>
      </c>
      <c r="AA108" s="6">
        <f>'L(2)'!AA108</f>
        <v>783.60295299999996</v>
      </c>
    </row>
    <row r="109" spans="25:27" ht="15" customHeight="1" x14ac:dyDescent="0.25">
      <c r="Y109" s="6">
        <f>'L(2)'!Y109</f>
        <v>25</v>
      </c>
      <c r="Z109" s="6">
        <f>'L(2)'!Z109</f>
        <v>-13.880927</v>
      </c>
      <c r="AA109" s="6">
        <f>'L(2)'!AA109</f>
        <v>1070.601463</v>
      </c>
    </row>
    <row r="110" spans="25:27" ht="15" customHeight="1" x14ac:dyDescent="0.25">
      <c r="Y110" s="6">
        <f>'L(2)'!Y110</f>
        <v>25</v>
      </c>
      <c r="Z110" s="6">
        <f>'L(2)'!Z110</f>
        <v>-15.255924</v>
      </c>
      <c r="AA110" s="6">
        <f>'L(2)'!AA110</f>
        <v>1196.2381600000001</v>
      </c>
    </row>
    <row r="111" spans="25:27" ht="15" customHeight="1" x14ac:dyDescent="0.25">
      <c r="Y111" s="6">
        <f>'L(2)'!Y111</f>
        <v>25</v>
      </c>
      <c r="Z111" s="6">
        <f>'L(2)'!Z111</f>
        <v>-16.630922000000002</v>
      </c>
      <c r="AA111" s="6">
        <f>'L(2)'!AA111</f>
        <v>1320.477009</v>
      </c>
    </row>
    <row r="112" spans="25:27" ht="15" customHeight="1" x14ac:dyDescent="0.25">
      <c r="Y112" s="6">
        <f>'L(2)'!Y112</f>
        <v>25</v>
      </c>
      <c r="Z112" s="6">
        <f>'L(2)'!Z112</f>
        <v>-18.00592</v>
      </c>
      <c r="AA112" s="6">
        <f>'L(2)'!AA112</f>
        <v>1389.424086</v>
      </c>
    </row>
    <row r="113" spans="25:27" ht="15" customHeight="1" x14ac:dyDescent="0.25">
      <c r="Y113" s="6">
        <f>'L(2)'!Y113</f>
        <v>30</v>
      </c>
      <c r="Z113" s="6">
        <f>'L(2)'!Z113</f>
        <v>0</v>
      </c>
      <c r="AA113" s="6">
        <f>'L(2)'!AA113</f>
        <v>300.00001200000003</v>
      </c>
    </row>
    <row r="114" spans="25:27" ht="15" customHeight="1" x14ac:dyDescent="0.25">
      <c r="Y114" s="6">
        <f>'L(2)'!Y114</f>
        <v>30</v>
      </c>
      <c r="Z114" s="6">
        <f>'L(2)'!Z114</f>
        <v>-0.32738</v>
      </c>
      <c r="AA114" s="6">
        <f>'L(2)'!AA114</f>
        <v>300.00001200000003</v>
      </c>
    </row>
    <row r="115" spans="25:27" ht="15" customHeight="1" x14ac:dyDescent="0.25">
      <c r="Y115" s="6">
        <f>'L(2)'!Y115</f>
        <v>30</v>
      </c>
      <c r="Z115" s="6">
        <f>'L(2)'!Z115</f>
        <v>-0.98214100000000004</v>
      </c>
      <c r="AA115" s="6">
        <f>'L(2)'!AA115</f>
        <v>302.52051399999999</v>
      </c>
    </row>
    <row r="116" spans="25:27" ht="15" customHeight="1" x14ac:dyDescent="0.25">
      <c r="Y116" s="6">
        <f>'L(2)'!Y116</f>
        <v>30</v>
      </c>
      <c r="Z116" s="6">
        <f>'L(2)'!Z116</f>
        <v>-1.6369020000000001</v>
      </c>
      <c r="AA116" s="6">
        <f>'L(2)'!AA116</f>
        <v>326.53558299999997</v>
      </c>
    </row>
    <row r="117" spans="25:27" ht="15" customHeight="1" x14ac:dyDescent="0.25">
      <c r="Y117" s="6">
        <f>'L(2)'!Y117</f>
        <v>30</v>
      </c>
      <c r="Z117" s="6">
        <f>'L(2)'!Z117</f>
        <v>-2.2916620000000001</v>
      </c>
      <c r="AA117" s="6">
        <f>'L(2)'!AA117</f>
        <v>339.19629500000002</v>
      </c>
    </row>
    <row r="118" spans="25:27" ht="15" customHeight="1" x14ac:dyDescent="0.25">
      <c r="Y118" s="6">
        <f>'L(2)'!Y118</f>
        <v>30</v>
      </c>
      <c r="Z118" s="6">
        <f>'L(2)'!Z118</f>
        <v>-2.9464229999999998</v>
      </c>
      <c r="AA118" s="6">
        <f>'L(2)'!AA118</f>
        <v>341.42181299999999</v>
      </c>
    </row>
    <row r="119" spans="25:27" ht="15" customHeight="1" x14ac:dyDescent="0.25">
      <c r="Y119" s="6">
        <f>'L(2)'!Y119</f>
        <v>30</v>
      </c>
      <c r="Z119" s="6">
        <f>'L(2)'!Z119</f>
        <v>-3.6011839999999999</v>
      </c>
      <c r="AA119" s="6">
        <f>'L(2)'!AA119</f>
        <v>382.38629700000001</v>
      </c>
    </row>
    <row r="120" spans="25:27" ht="15" customHeight="1" x14ac:dyDescent="0.25">
      <c r="Y120" s="6">
        <f>'L(2)'!Y120</f>
        <v>30</v>
      </c>
      <c r="Z120" s="6">
        <f>'L(2)'!Z120</f>
        <v>-4.2559449999999996</v>
      </c>
      <c r="AA120" s="6">
        <f>'L(2)'!AA120</f>
        <v>397.94522499999999</v>
      </c>
    </row>
    <row r="121" spans="25:27" ht="15" customHeight="1" x14ac:dyDescent="0.25">
      <c r="Y121" s="6">
        <f>'L(2)'!Y121</f>
        <v>30</v>
      </c>
      <c r="Z121" s="6">
        <f>'L(2)'!Z121</f>
        <v>-5.6309420000000001</v>
      </c>
      <c r="AA121" s="6">
        <f>'L(2)'!AA121</f>
        <v>453.407645</v>
      </c>
    </row>
    <row r="122" spans="25:27" ht="15" customHeight="1" x14ac:dyDescent="0.25">
      <c r="Y122" s="6">
        <f>'L(2)'!Y122</f>
        <v>30</v>
      </c>
      <c r="Z122" s="6">
        <f>'L(2)'!Z122</f>
        <v>-7.0059389999999997</v>
      </c>
      <c r="AA122" s="6">
        <f>'L(2)'!AA122</f>
        <v>547.972083</v>
      </c>
    </row>
    <row r="123" spans="25:27" ht="15" customHeight="1" x14ac:dyDescent="0.25">
      <c r="Y123" s="6">
        <f>'L(2)'!Y123</f>
        <v>30</v>
      </c>
      <c r="Z123" s="6">
        <f>'L(2)'!Z123</f>
        <v>-8.3809380000000004</v>
      </c>
      <c r="AA123" s="6">
        <f>'L(2)'!AA123</f>
        <v>607.64908800000001</v>
      </c>
    </row>
    <row r="124" spans="25:27" ht="15" customHeight="1" x14ac:dyDescent="0.25">
      <c r="Y124" s="6">
        <f>'L(2)'!Y124</f>
        <v>30</v>
      </c>
      <c r="Z124" s="6">
        <f>'L(2)'!Z124</f>
        <v>-9.7559349999999991</v>
      </c>
      <c r="AA124" s="6">
        <f>'L(2)'!AA124</f>
        <v>692.54589099999998</v>
      </c>
    </row>
    <row r="125" spans="25:27" ht="15" customHeight="1" x14ac:dyDescent="0.25">
      <c r="Y125" s="6">
        <f>'L(2)'!Y125</f>
        <v>30</v>
      </c>
      <c r="Z125" s="6">
        <f>'L(2)'!Z125</f>
        <v>-11.130932</v>
      </c>
      <c r="AA125" s="6">
        <f>'L(2)'!AA125</f>
        <v>774.59573699999999</v>
      </c>
    </row>
    <row r="126" spans="25:27" ht="15" customHeight="1" x14ac:dyDescent="0.25">
      <c r="Y126" s="6">
        <f>'L(2)'!Y126</f>
        <v>30</v>
      </c>
      <c r="Z126" s="6">
        <f>'L(2)'!Z126</f>
        <v>-12.505929999999999</v>
      </c>
      <c r="AA126" s="6">
        <f>'L(2)'!AA126</f>
        <v>829.349875</v>
      </c>
    </row>
    <row r="127" spans="25:27" ht="15" customHeight="1" x14ac:dyDescent="0.25">
      <c r="Y127" s="6">
        <f>'L(2)'!Y127</f>
        <v>30</v>
      </c>
      <c r="Z127" s="6">
        <f>'L(2)'!Z127</f>
        <v>-13.880927</v>
      </c>
      <c r="AA127" s="6">
        <f>'L(2)'!AA127</f>
        <v>1035.608888</v>
      </c>
    </row>
    <row r="128" spans="25:27" ht="15" customHeight="1" x14ac:dyDescent="0.25">
      <c r="Y128" s="6">
        <f>'L(2)'!Y128</f>
        <v>30</v>
      </c>
      <c r="Z128" s="6">
        <f>'L(2)'!Z128</f>
        <v>-15.255924</v>
      </c>
      <c r="AA128" s="6">
        <f>'L(2)'!AA128</f>
        <v>1088.7410640000001</v>
      </c>
    </row>
    <row r="129" spans="25:27" ht="15" customHeight="1" x14ac:dyDescent="0.25">
      <c r="Y129" s="6">
        <f>'L(2)'!Y129</f>
        <v>30</v>
      </c>
      <c r="Z129" s="6">
        <f>'L(2)'!Z129</f>
        <v>-16.630922000000002</v>
      </c>
      <c r="AA129" s="6">
        <f>'L(2)'!AA129</f>
        <v>1253.8224459999999</v>
      </c>
    </row>
    <row r="130" spans="25:27" ht="15" customHeight="1" x14ac:dyDescent="0.25">
      <c r="Y130" s="6">
        <f>'L(2)'!Y130</f>
        <v>30</v>
      </c>
      <c r="Z130" s="6">
        <f>'L(2)'!Z130</f>
        <v>-18.00592</v>
      </c>
      <c r="AA130" s="6">
        <f>'L(2)'!AA130</f>
        <v>1447.292089</v>
      </c>
    </row>
    <row r="131" spans="25:27" ht="15" customHeight="1" x14ac:dyDescent="0.25">
      <c r="Y131" s="6">
        <f>'L(2)'!Y131</f>
        <v>35</v>
      </c>
      <c r="Z131" s="6">
        <f>'L(2)'!Z131</f>
        <v>0</v>
      </c>
      <c r="AA131" s="6">
        <f>'L(2)'!AA131</f>
        <v>300.00001200000003</v>
      </c>
    </row>
    <row r="132" spans="25:27" ht="15" customHeight="1" x14ac:dyDescent="0.25">
      <c r="Y132" s="6">
        <f>'L(2)'!Y132</f>
        <v>35</v>
      </c>
      <c r="Z132" s="6">
        <f>'L(2)'!Z132</f>
        <v>-0.32738</v>
      </c>
      <c r="AA132" s="6">
        <f>'L(2)'!AA132</f>
        <v>300.00001200000003</v>
      </c>
    </row>
    <row r="133" spans="25:27" ht="15" customHeight="1" x14ac:dyDescent="0.25">
      <c r="Y133" s="6">
        <f>'L(2)'!Y133</f>
        <v>35</v>
      </c>
      <c r="Z133" s="6">
        <f>'L(2)'!Z133</f>
        <v>-0.98214100000000004</v>
      </c>
      <c r="AA133" s="6">
        <f>'L(2)'!AA133</f>
        <v>300.00001200000003</v>
      </c>
    </row>
    <row r="134" spans="25:27" ht="15" customHeight="1" x14ac:dyDescent="0.25">
      <c r="Y134" s="6">
        <f>'L(2)'!Y134</f>
        <v>35</v>
      </c>
      <c r="Z134" s="6">
        <f>'L(2)'!Z134</f>
        <v>-1.6369020000000001</v>
      </c>
      <c r="AA134" s="6">
        <f>'L(2)'!AA134</f>
        <v>308.96806700000002</v>
      </c>
    </row>
    <row r="135" spans="25:27" ht="15" customHeight="1" x14ac:dyDescent="0.25">
      <c r="Y135" s="6">
        <f>'L(2)'!Y135</f>
        <v>35</v>
      </c>
      <c r="Z135" s="6">
        <f>'L(2)'!Z135</f>
        <v>-2.2916620000000001</v>
      </c>
      <c r="AA135" s="6">
        <f>'L(2)'!AA135</f>
        <v>328.09501899999998</v>
      </c>
    </row>
    <row r="136" spans="25:27" ht="15" customHeight="1" x14ac:dyDescent="0.25">
      <c r="Y136" s="6">
        <f>'L(2)'!Y136</f>
        <v>35</v>
      </c>
      <c r="Z136" s="6">
        <f>'L(2)'!Z136</f>
        <v>-2.9464229999999998</v>
      </c>
      <c r="AA136" s="6">
        <f>'L(2)'!AA136</f>
        <v>328.84502400000002</v>
      </c>
    </row>
    <row r="137" spans="25:27" ht="15" customHeight="1" x14ac:dyDescent="0.25">
      <c r="Y137" s="6">
        <f>'L(2)'!Y137</f>
        <v>35</v>
      </c>
      <c r="Z137" s="6">
        <f>'L(2)'!Z137</f>
        <v>-3.6011839999999999</v>
      </c>
      <c r="AA137" s="6">
        <f>'L(2)'!AA137</f>
        <v>365.984917</v>
      </c>
    </row>
    <row r="138" spans="25:27" ht="15" customHeight="1" x14ac:dyDescent="0.25">
      <c r="Y138" s="6">
        <f>'L(2)'!Y138</f>
        <v>35</v>
      </c>
      <c r="Z138" s="6">
        <f>'L(2)'!Z138</f>
        <v>-4.2559449999999996</v>
      </c>
      <c r="AA138" s="6">
        <f>'L(2)'!AA138</f>
        <v>386.37506999999999</v>
      </c>
    </row>
    <row r="139" spans="25:27" ht="15" customHeight="1" x14ac:dyDescent="0.25">
      <c r="Y139" s="6">
        <f>'L(2)'!Y139</f>
        <v>35</v>
      </c>
      <c r="Z139" s="6">
        <f>'L(2)'!Z139</f>
        <v>-5.6309420000000001</v>
      </c>
      <c r="AA139" s="6">
        <f>'L(2)'!AA139</f>
        <v>441.67202700000001</v>
      </c>
    </row>
    <row r="140" spans="25:27" ht="15" customHeight="1" x14ac:dyDescent="0.25">
      <c r="Y140" s="6">
        <f>'L(2)'!Y140</f>
        <v>35</v>
      </c>
      <c r="Z140" s="6">
        <f>'L(2)'!Z140</f>
        <v>-7.0059389999999997</v>
      </c>
      <c r="AA140" s="6">
        <f>'L(2)'!AA140</f>
        <v>521.41547200000002</v>
      </c>
    </row>
    <row r="141" spans="25:27" ht="15" customHeight="1" x14ac:dyDescent="0.25">
      <c r="Y141" s="6">
        <f>'L(2)'!Y141</f>
        <v>35</v>
      </c>
      <c r="Z141" s="6">
        <f>'L(2)'!Z141</f>
        <v>-8.3809380000000004</v>
      </c>
      <c r="AA141" s="6">
        <f>'L(2)'!AA141</f>
        <v>559.99076400000001</v>
      </c>
    </row>
    <row r="142" spans="25:27" ht="15" customHeight="1" x14ac:dyDescent="0.25">
      <c r="Y142" s="6">
        <f>'L(2)'!Y142</f>
        <v>35</v>
      </c>
      <c r="Z142" s="6">
        <f>'L(2)'!Z142</f>
        <v>-9.7559349999999991</v>
      </c>
      <c r="AA142" s="6">
        <f>'L(2)'!AA142</f>
        <v>647.01426000000004</v>
      </c>
    </row>
    <row r="143" spans="25:27" ht="15" customHeight="1" x14ac:dyDescent="0.25">
      <c r="Y143" s="6">
        <f>'L(2)'!Y143</f>
        <v>35</v>
      </c>
      <c r="Z143" s="6">
        <f>'L(2)'!Z143</f>
        <v>-11.130932</v>
      </c>
      <c r="AA143" s="6">
        <f>'L(2)'!AA143</f>
        <v>711.80111199999999</v>
      </c>
    </row>
    <row r="144" spans="25:27" ht="15" customHeight="1" x14ac:dyDescent="0.25">
      <c r="Y144" s="6">
        <f>'L(2)'!Y144</f>
        <v>35</v>
      </c>
      <c r="Z144" s="6">
        <f>'L(2)'!Z144</f>
        <v>-12.505929999999999</v>
      </c>
      <c r="AA144" s="6">
        <f>'L(2)'!AA144</f>
        <v>799.547911</v>
      </c>
    </row>
    <row r="145" spans="25:27" ht="15" customHeight="1" x14ac:dyDescent="0.25">
      <c r="Y145" s="6">
        <f>'L(2)'!Y145</f>
        <v>35</v>
      </c>
      <c r="Z145" s="6">
        <f>'L(2)'!Z145</f>
        <v>-13.880927</v>
      </c>
      <c r="AA145" s="6">
        <f>'L(2)'!AA145</f>
        <v>1017.768025</v>
      </c>
    </row>
    <row r="146" spans="25:27" ht="15" customHeight="1" x14ac:dyDescent="0.25">
      <c r="Y146" s="6">
        <f>'L(2)'!Y146</f>
        <v>35</v>
      </c>
      <c r="Z146" s="6">
        <f>'L(2)'!Z146</f>
        <v>-15.255924</v>
      </c>
      <c r="AA146" s="6">
        <f>'L(2)'!AA146</f>
        <v>1034.9925760000001</v>
      </c>
    </row>
    <row r="147" spans="25:27" ht="15" customHeight="1" x14ac:dyDescent="0.25">
      <c r="Y147" s="6">
        <f>'L(2)'!Y147</f>
        <v>35</v>
      </c>
      <c r="Z147" s="6">
        <f>'L(2)'!Z147</f>
        <v>-16.630922000000002</v>
      </c>
      <c r="AA147" s="6">
        <f>'L(2)'!AA147</f>
        <v>1248.052835</v>
      </c>
    </row>
    <row r="148" spans="25:27" ht="15" customHeight="1" x14ac:dyDescent="0.25">
      <c r="Y148" s="6">
        <f>'L(2)'!Y148</f>
        <v>35</v>
      </c>
      <c r="Z148" s="6">
        <f>'L(2)'!Z148</f>
        <v>-18.00592</v>
      </c>
      <c r="AA148" s="6">
        <f>'L(2)'!AA148</f>
        <v>1550.5752560000001</v>
      </c>
    </row>
    <row r="149" spans="25:27" ht="15" customHeight="1" x14ac:dyDescent="0.25">
      <c r="Y149" s="6">
        <f>'L(2)'!Y149</f>
        <v>40</v>
      </c>
      <c r="Z149" s="6">
        <f>'L(2)'!Z149</f>
        <v>0</v>
      </c>
      <c r="AA149" s="6">
        <f>'L(2)'!AA149</f>
        <v>300.00001200000003</v>
      </c>
    </row>
    <row r="150" spans="25:27" ht="15" customHeight="1" x14ac:dyDescent="0.25">
      <c r="Y150" s="6">
        <f>'L(2)'!Y150</f>
        <v>40</v>
      </c>
      <c r="Z150" s="6">
        <f>'L(2)'!Z150</f>
        <v>-0.32738</v>
      </c>
      <c r="AA150" s="6">
        <f>'L(2)'!AA150</f>
        <v>300.00001200000003</v>
      </c>
    </row>
    <row r="151" spans="25:27" ht="15" customHeight="1" x14ac:dyDescent="0.25">
      <c r="Y151" s="6">
        <f>'L(2)'!Y151</f>
        <v>40</v>
      </c>
      <c r="Z151" s="6">
        <f>'L(2)'!Z151</f>
        <v>-0.98214100000000004</v>
      </c>
      <c r="AA151" s="6">
        <f>'L(2)'!AA151</f>
        <v>300.00001200000003</v>
      </c>
    </row>
    <row r="152" spans="25:27" ht="15" customHeight="1" x14ac:dyDescent="0.25">
      <c r="Y152" s="6">
        <f>'L(2)'!Y152</f>
        <v>40</v>
      </c>
      <c r="Z152" s="6">
        <f>'L(2)'!Z152</f>
        <v>-1.6369020000000001</v>
      </c>
      <c r="AA152" s="6">
        <f>'L(2)'!AA152</f>
        <v>300.07374299999998</v>
      </c>
    </row>
    <row r="153" spans="25:27" ht="15" customHeight="1" x14ac:dyDescent="0.25">
      <c r="Y153" s="6">
        <f>'L(2)'!Y153</f>
        <v>40</v>
      </c>
      <c r="Z153" s="6">
        <f>'L(2)'!Z153</f>
        <v>-2.2916620000000001</v>
      </c>
      <c r="AA153" s="6">
        <f>'L(2)'!AA153</f>
        <v>309.36503399999998</v>
      </c>
    </row>
    <row r="154" spans="25:27" ht="15" customHeight="1" x14ac:dyDescent="0.25">
      <c r="Y154" s="6">
        <f>'L(2)'!Y154</f>
        <v>40</v>
      </c>
      <c r="Z154" s="6">
        <f>'L(2)'!Z154</f>
        <v>-2.9464229999999998</v>
      </c>
      <c r="AA154" s="6">
        <f>'L(2)'!AA154</f>
        <v>310.11873500000002</v>
      </c>
    </row>
    <row r="155" spans="25:27" ht="15" customHeight="1" x14ac:dyDescent="0.25">
      <c r="Y155" s="6">
        <f>'L(2)'!Y155</f>
        <v>40</v>
      </c>
      <c r="Z155" s="6">
        <f>'L(2)'!Z155</f>
        <v>-3.6011839999999999</v>
      </c>
      <c r="AA155" s="6">
        <f>'L(2)'!AA155</f>
        <v>333.18215600000002</v>
      </c>
    </row>
    <row r="156" spans="25:27" ht="15" customHeight="1" x14ac:dyDescent="0.25">
      <c r="Y156" s="6">
        <f>'L(2)'!Y156</f>
        <v>40</v>
      </c>
      <c r="Z156" s="6">
        <f>'L(2)'!Z156</f>
        <v>-4.2559449999999996</v>
      </c>
      <c r="AA156" s="6">
        <f>'L(2)'!AA156</f>
        <v>363.23478799999998</v>
      </c>
    </row>
    <row r="157" spans="25:27" ht="15" customHeight="1" x14ac:dyDescent="0.25">
      <c r="Y157" s="6">
        <f>'L(2)'!Y157</f>
        <v>40</v>
      </c>
      <c r="Z157" s="6">
        <f>'L(2)'!Z157</f>
        <v>-5.6309420000000001</v>
      </c>
      <c r="AA157" s="6">
        <f>'L(2)'!AA157</f>
        <v>416.51034399999998</v>
      </c>
    </row>
    <row r="158" spans="25:27" ht="15" customHeight="1" x14ac:dyDescent="0.25">
      <c r="Y158" s="6">
        <f>'L(2)'!Y158</f>
        <v>40</v>
      </c>
      <c r="Z158" s="6">
        <f>'L(2)'!Z158</f>
        <v>-7.0059389999999997</v>
      </c>
      <c r="AA158" s="6">
        <f>'L(2)'!AA158</f>
        <v>493.05862200000001</v>
      </c>
    </row>
    <row r="159" spans="25:27" ht="15" customHeight="1" x14ac:dyDescent="0.25">
      <c r="Y159" s="6">
        <f>'L(2)'!Y159</f>
        <v>40</v>
      </c>
      <c r="Z159" s="6">
        <f>'L(2)'!Z159</f>
        <v>-8.3809380000000004</v>
      </c>
      <c r="AA159" s="6">
        <f>'L(2)'!AA159</f>
        <v>527.25368700000001</v>
      </c>
    </row>
    <row r="160" spans="25:27" ht="15" customHeight="1" x14ac:dyDescent="0.25">
      <c r="Y160" s="6">
        <f>'L(2)'!Y160</f>
        <v>40</v>
      </c>
      <c r="Z160" s="6">
        <f>'L(2)'!Z160</f>
        <v>-9.7559349999999991</v>
      </c>
      <c r="AA160" s="6">
        <f>'L(2)'!AA160</f>
        <v>624.24844499999995</v>
      </c>
    </row>
    <row r="161" spans="25:27" ht="15" customHeight="1" x14ac:dyDescent="0.25">
      <c r="Y161" s="6">
        <f>'L(2)'!Y161</f>
        <v>40</v>
      </c>
      <c r="Z161" s="6">
        <f>'L(2)'!Z161</f>
        <v>-11.130932</v>
      </c>
      <c r="AA161" s="6">
        <f>'L(2)'!AA161</f>
        <v>679.75145599999996</v>
      </c>
    </row>
    <row r="162" spans="25:27" ht="15" customHeight="1" x14ac:dyDescent="0.25">
      <c r="Y162" s="6">
        <f>'L(2)'!Y162</f>
        <v>40</v>
      </c>
      <c r="Z162" s="6">
        <f>'L(2)'!Z162</f>
        <v>-12.505929999999999</v>
      </c>
      <c r="AA162" s="6">
        <f>'L(2)'!AA162</f>
        <v>768.26661799999999</v>
      </c>
    </row>
    <row r="163" spans="25:27" ht="15" customHeight="1" x14ac:dyDescent="0.25">
      <c r="Y163" s="6">
        <f>'L(2)'!Y163</f>
        <v>40</v>
      </c>
      <c r="Z163" s="6">
        <f>'L(2)'!Z163</f>
        <v>-13.880927</v>
      </c>
      <c r="AA163" s="6">
        <f>'L(2)'!AA163</f>
        <v>975.296378</v>
      </c>
    </row>
    <row r="164" spans="25:27" ht="15" customHeight="1" x14ac:dyDescent="0.25">
      <c r="Y164" s="6">
        <f>'L(2)'!Y164</f>
        <v>40</v>
      </c>
      <c r="Z164" s="6">
        <f>'L(2)'!Z164</f>
        <v>-15.255924</v>
      </c>
      <c r="AA164" s="6">
        <f>'L(2)'!AA164</f>
        <v>1001.032114</v>
      </c>
    </row>
    <row r="165" spans="25:27" ht="15" customHeight="1" x14ac:dyDescent="0.25">
      <c r="Y165" s="6">
        <f>'L(2)'!Y165</f>
        <v>40</v>
      </c>
      <c r="Z165" s="6">
        <f>'L(2)'!Z165</f>
        <v>-16.630922000000002</v>
      </c>
      <c r="AA165" s="6">
        <f>'L(2)'!AA165</f>
        <v>1244.0130710000001</v>
      </c>
    </row>
    <row r="166" spans="25:27" ht="15" customHeight="1" x14ac:dyDescent="0.25">
      <c r="Y166" s="6">
        <f>'L(2)'!Y166</f>
        <v>40</v>
      </c>
      <c r="Z166" s="6">
        <f>'L(2)'!Z166</f>
        <v>-18.00592</v>
      </c>
      <c r="AA166" s="6">
        <f>'L(2)'!AA166</f>
        <v>1653.0380250000001</v>
      </c>
    </row>
    <row r="167" spans="25:27" ht="15" customHeight="1" x14ac:dyDescent="0.25">
      <c r="Y167" s="6">
        <f>'L(2)'!Y167</f>
        <v>45</v>
      </c>
      <c r="Z167" s="6">
        <f>'L(2)'!Z167</f>
        <v>0</v>
      </c>
      <c r="AA167" s="6">
        <f>'L(2)'!AA167</f>
        <v>300.00001200000003</v>
      </c>
    </row>
    <row r="168" spans="25:27" ht="15" customHeight="1" x14ac:dyDescent="0.25">
      <c r="Y168" s="6">
        <f>'L(2)'!Y168</f>
        <v>45</v>
      </c>
      <c r="Z168" s="6">
        <f>'L(2)'!Z168</f>
        <v>-0.32738</v>
      </c>
      <c r="AA168" s="6">
        <f>'L(2)'!AA168</f>
        <v>300.00001200000003</v>
      </c>
    </row>
    <row r="169" spans="25:27" ht="15" customHeight="1" x14ac:dyDescent="0.25">
      <c r="Y169" s="6">
        <f>'L(2)'!Y169</f>
        <v>45</v>
      </c>
      <c r="Z169" s="6">
        <f>'L(2)'!Z169</f>
        <v>-0.98214100000000004</v>
      </c>
      <c r="AA169" s="6">
        <f>'L(2)'!AA169</f>
        <v>301.09780999999998</v>
      </c>
    </row>
    <row r="170" spans="25:27" ht="15" customHeight="1" x14ac:dyDescent="0.25">
      <c r="Y170" s="6">
        <f>'L(2)'!Y170</f>
        <v>45</v>
      </c>
      <c r="Z170" s="6">
        <f>'L(2)'!Z170</f>
        <v>-1.6369020000000001</v>
      </c>
      <c r="AA170" s="6">
        <f>'L(2)'!AA170</f>
        <v>301.225841</v>
      </c>
    </row>
    <row r="171" spans="25:27" ht="15" customHeight="1" x14ac:dyDescent="0.25">
      <c r="Y171" s="6">
        <f>'L(2)'!Y171</f>
        <v>45</v>
      </c>
      <c r="Z171" s="6">
        <f>'L(2)'!Z171</f>
        <v>-2.2916620000000001</v>
      </c>
      <c r="AA171" s="6">
        <f>'L(2)'!AA171</f>
        <v>301.28198900000001</v>
      </c>
    </row>
    <row r="172" spans="25:27" ht="15" customHeight="1" x14ac:dyDescent="0.25">
      <c r="Y172" s="6">
        <f>'L(2)'!Y172</f>
        <v>45</v>
      </c>
      <c r="Z172" s="6">
        <f>'L(2)'!Z172</f>
        <v>-2.9464229999999998</v>
      </c>
      <c r="AA172" s="6">
        <f>'L(2)'!AA172</f>
        <v>303.17378000000002</v>
      </c>
    </row>
    <row r="173" spans="25:27" ht="15" customHeight="1" x14ac:dyDescent="0.25">
      <c r="Y173" s="6">
        <f>'L(2)'!Y173</f>
        <v>45</v>
      </c>
      <c r="Z173" s="6">
        <f>'L(2)'!Z173</f>
        <v>-3.6011839999999999</v>
      </c>
      <c r="AA173" s="6">
        <f>'L(2)'!AA173</f>
        <v>317.38555400000001</v>
      </c>
    </row>
    <row r="174" spans="25:27" ht="15" customHeight="1" x14ac:dyDescent="0.25">
      <c r="Y174" s="6">
        <f>'L(2)'!Y174</f>
        <v>45</v>
      </c>
      <c r="Z174" s="6">
        <f>'L(2)'!Z174</f>
        <v>-4.2559449999999996</v>
      </c>
      <c r="AA174" s="6">
        <f>'L(2)'!AA174</f>
        <v>352.39821699999999</v>
      </c>
    </row>
    <row r="175" spans="25:27" ht="15" customHeight="1" x14ac:dyDescent="0.25">
      <c r="Y175" s="6">
        <f>'L(2)'!Y175</f>
        <v>45</v>
      </c>
      <c r="Z175" s="6">
        <f>'L(2)'!Z175</f>
        <v>-5.6309420000000001</v>
      </c>
      <c r="AA175" s="6">
        <f>'L(2)'!AA175</f>
        <v>403.606832</v>
      </c>
    </row>
    <row r="176" spans="25:27" ht="15" customHeight="1" x14ac:dyDescent="0.25">
      <c r="Y176" s="6">
        <f>'L(2)'!Y176</f>
        <v>45</v>
      </c>
      <c r="Z176" s="6">
        <f>'L(2)'!Z176</f>
        <v>-7.0059389999999997</v>
      </c>
      <c r="AA176" s="6">
        <f>'L(2)'!AA176</f>
        <v>481.81334099999998</v>
      </c>
    </row>
    <row r="177" spans="25:27" ht="15" customHeight="1" x14ac:dyDescent="0.25">
      <c r="Y177" s="6">
        <f>'L(2)'!Y177</f>
        <v>45</v>
      </c>
      <c r="Z177" s="6">
        <f>'L(2)'!Z177</f>
        <v>-8.3809380000000004</v>
      </c>
      <c r="AA177" s="6">
        <f>'L(2)'!AA177</f>
        <v>522.09430899999995</v>
      </c>
    </row>
    <row r="178" spans="25:27" ht="15" customHeight="1" x14ac:dyDescent="0.25">
      <c r="Y178" s="6">
        <f>'L(2)'!Y178</f>
        <v>45</v>
      </c>
      <c r="Z178" s="6">
        <f>'L(2)'!Z178</f>
        <v>-9.7559349999999991</v>
      </c>
      <c r="AA178" s="6">
        <f>'L(2)'!AA178</f>
        <v>618.53492300000005</v>
      </c>
    </row>
    <row r="179" spans="25:27" ht="15" customHeight="1" x14ac:dyDescent="0.25">
      <c r="Y179" s="6">
        <f>'L(2)'!Y179</f>
        <v>45</v>
      </c>
      <c r="Z179" s="6">
        <f>'L(2)'!Z179</f>
        <v>-11.130932</v>
      </c>
      <c r="AA179" s="6">
        <f>'L(2)'!AA179</f>
        <v>670.39394400000003</v>
      </c>
    </row>
    <row r="180" spans="25:27" ht="15" customHeight="1" x14ac:dyDescent="0.25">
      <c r="Y180" s="6">
        <f>'L(2)'!Y180</f>
        <v>45</v>
      </c>
      <c r="Z180" s="6">
        <f>'L(2)'!Z180</f>
        <v>-12.505929999999999</v>
      </c>
      <c r="AA180" s="6">
        <f>'L(2)'!AA180</f>
        <v>737.09261400000003</v>
      </c>
    </row>
    <row r="181" spans="25:27" ht="15" customHeight="1" x14ac:dyDescent="0.25">
      <c r="Y181" s="6">
        <f>'L(2)'!Y181</f>
        <v>45</v>
      </c>
      <c r="Z181" s="6">
        <f>'L(2)'!Z181</f>
        <v>-13.880927</v>
      </c>
      <c r="AA181" s="6">
        <f>'L(2)'!AA181</f>
        <v>890.67828699999995</v>
      </c>
    </row>
    <row r="182" spans="25:27" ht="15" customHeight="1" x14ac:dyDescent="0.25">
      <c r="Y182" s="6">
        <f>'L(2)'!Y182</f>
        <v>45</v>
      </c>
      <c r="Z182" s="6">
        <f>'L(2)'!Z182</f>
        <v>-15.255924</v>
      </c>
      <c r="AA182" s="6">
        <f>'L(2)'!AA182</f>
        <v>935.39708900000005</v>
      </c>
    </row>
    <row r="183" spans="25:27" ht="15" customHeight="1" x14ac:dyDescent="0.25">
      <c r="Y183" s="6">
        <f>'L(2)'!Y183</f>
        <v>45</v>
      </c>
      <c r="Z183" s="6">
        <f>'L(2)'!Z183</f>
        <v>-16.630922000000002</v>
      </c>
      <c r="AA183" s="6">
        <f>'L(2)'!AA183</f>
        <v>1210.0212570000001</v>
      </c>
    </row>
    <row r="184" spans="25:27" ht="15" customHeight="1" x14ac:dyDescent="0.25">
      <c r="Y184" s="6">
        <f>'L(2)'!Y184</f>
        <v>45</v>
      </c>
      <c r="Z184" s="6">
        <f>'L(2)'!Z184</f>
        <v>-18.00592</v>
      </c>
      <c r="AA184" s="6">
        <f>'L(2)'!AA184</f>
        <v>1717.9262639999999</v>
      </c>
    </row>
    <row r="185" spans="25:27" ht="15" customHeight="1" x14ac:dyDescent="0.25">
      <c r="Y185" s="6">
        <f>'L(2)'!Y185</f>
        <v>50</v>
      </c>
      <c r="Z185" s="6">
        <f>'L(2)'!Z185</f>
        <v>0</v>
      </c>
      <c r="AA185" s="6">
        <f>'L(2)'!AA185</f>
        <v>300.00001200000003</v>
      </c>
    </row>
    <row r="186" spans="25:27" ht="15" customHeight="1" x14ac:dyDescent="0.25">
      <c r="Y186" s="6">
        <f>'L(2)'!Y186</f>
        <v>50</v>
      </c>
      <c r="Z186" s="6">
        <f>'L(2)'!Z186</f>
        <v>-0.32738</v>
      </c>
      <c r="AA186" s="6">
        <f>'L(2)'!AA186</f>
        <v>300.00001200000003</v>
      </c>
    </row>
    <row r="187" spans="25:27" ht="15" customHeight="1" x14ac:dyDescent="0.25">
      <c r="Y187" s="6">
        <f>'L(2)'!Y187</f>
        <v>50</v>
      </c>
      <c r="Z187" s="6">
        <f>'L(2)'!Z187</f>
        <v>-0.98214100000000004</v>
      </c>
      <c r="AA187" s="6">
        <f>'L(2)'!AA187</f>
        <v>302.92746399999999</v>
      </c>
    </row>
    <row r="188" spans="25:27" ht="15" customHeight="1" x14ac:dyDescent="0.25">
      <c r="Y188" s="6">
        <f>'L(2)'!Y188</f>
        <v>50</v>
      </c>
      <c r="Z188" s="6">
        <f>'L(2)'!Z188</f>
        <v>-1.6369020000000001</v>
      </c>
      <c r="AA188" s="6">
        <f>'L(2)'!AA188</f>
        <v>303.26888000000002</v>
      </c>
    </row>
    <row r="189" spans="25:27" ht="15" customHeight="1" x14ac:dyDescent="0.25">
      <c r="Y189" s="6">
        <f>'L(2)'!Y189</f>
        <v>50</v>
      </c>
      <c r="Z189" s="6">
        <f>'L(2)'!Z189</f>
        <v>-2.2916620000000001</v>
      </c>
      <c r="AA189" s="6">
        <f>'L(2)'!AA189</f>
        <v>303.41857700000003</v>
      </c>
    </row>
    <row r="190" spans="25:27" ht="15" customHeight="1" x14ac:dyDescent="0.25">
      <c r="Y190" s="6">
        <f>'L(2)'!Y190</f>
        <v>50</v>
      </c>
      <c r="Z190" s="6">
        <f>'L(2)'!Z190</f>
        <v>-2.9464229999999998</v>
      </c>
      <c r="AA190" s="6">
        <f>'L(2)'!AA190</f>
        <v>306.44842999999997</v>
      </c>
    </row>
    <row r="191" spans="25:27" ht="15" customHeight="1" x14ac:dyDescent="0.25">
      <c r="Y191" s="6">
        <f>'L(2)'!Y191</f>
        <v>50</v>
      </c>
      <c r="Z191" s="6">
        <f>'L(2)'!Z191</f>
        <v>-3.6011839999999999</v>
      </c>
      <c r="AA191" s="6">
        <f>'L(2)'!AA191</f>
        <v>318.39346899999998</v>
      </c>
    </row>
    <row r="192" spans="25:27" ht="15" customHeight="1" x14ac:dyDescent="0.25">
      <c r="Y192" s="6">
        <f>'L(2)'!Y192</f>
        <v>50</v>
      </c>
      <c r="Z192" s="6">
        <f>'L(2)'!Z192</f>
        <v>-4.2559449999999996</v>
      </c>
      <c r="AA192" s="6">
        <f>'L(2)'!AA192</f>
        <v>353.62082700000002</v>
      </c>
    </row>
    <row r="193" spans="25:27" ht="15" customHeight="1" x14ac:dyDescent="0.25">
      <c r="Y193" s="6">
        <f>'L(2)'!Y193</f>
        <v>50</v>
      </c>
      <c r="Z193" s="6">
        <f>'L(2)'!Z193</f>
        <v>-5.6309420000000001</v>
      </c>
      <c r="AA193" s="6">
        <f>'L(2)'!AA193</f>
        <v>405.60463099999998</v>
      </c>
    </row>
    <row r="194" spans="25:27" ht="15" customHeight="1" x14ac:dyDescent="0.25">
      <c r="Y194" s="6">
        <f>'L(2)'!Y194</f>
        <v>50</v>
      </c>
      <c r="Z194" s="6">
        <f>'L(2)'!Z194</f>
        <v>-7.0059389999999997</v>
      </c>
      <c r="AA194" s="6">
        <f>'L(2)'!AA194</f>
        <v>483.139724</v>
      </c>
    </row>
    <row r="195" spans="25:27" ht="15" customHeight="1" x14ac:dyDescent="0.25">
      <c r="Y195" s="6">
        <f>'L(2)'!Y195</f>
        <v>50</v>
      </c>
      <c r="Z195" s="6">
        <f>'L(2)'!Z195</f>
        <v>-8.3809380000000004</v>
      </c>
      <c r="AA195" s="6">
        <f>'L(2)'!AA195</f>
        <v>523.39297499999998</v>
      </c>
    </row>
    <row r="196" spans="25:27" ht="15" customHeight="1" x14ac:dyDescent="0.25">
      <c r="Y196" s="6">
        <f>'L(2)'!Y196</f>
        <v>50</v>
      </c>
      <c r="Z196" s="6">
        <f>'L(2)'!Z196</f>
        <v>-9.7559349999999991</v>
      </c>
      <c r="AA196" s="6">
        <f>'L(2)'!AA196</f>
        <v>609.01230599999997</v>
      </c>
    </row>
    <row r="197" spans="25:27" ht="15" customHeight="1" x14ac:dyDescent="0.25">
      <c r="Y197" s="6">
        <f>'L(2)'!Y197</f>
        <v>50</v>
      </c>
      <c r="Z197" s="6">
        <f>'L(2)'!Z197</f>
        <v>-11.130932</v>
      </c>
      <c r="AA197" s="6">
        <f>'L(2)'!AA197</f>
        <v>654.79809</v>
      </c>
    </row>
    <row r="198" spans="25:27" ht="15" customHeight="1" x14ac:dyDescent="0.25">
      <c r="Y198" s="6">
        <f>'L(2)'!Y198</f>
        <v>50</v>
      </c>
      <c r="Z198" s="6">
        <f>'L(2)'!Z198</f>
        <v>-12.505929999999999</v>
      </c>
      <c r="AA198" s="6">
        <f>'L(2)'!AA198</f>
        <v>726.70424000000003</v>
      </c>
    </row>
    <row r="199" spans="25:27" ht="15" customHeight="1" x14ac:dyDescent="0.25">
      <c r="Y199" s="6">
        <f>'L(2)'!Y199</f>
        <v>50</v>
      </c>
      <c r="Z199" s="6">
        <f>'L(2)'!Z199</f>
        <v>-13.880927</v>
      </c>
      <c r="AA199" s="6">
        <f>'L(2)'!AA199</f>
        <v>848.74886300000003</v>
      </c>
    </row>
    <row r="200" spans="25:27" ht="15" customHeight="1" x14ac:dyDescent="0.25">
      <c r="Y200" s="6">
        <f>'L(2)'!Y200</f>
        <v>50</v>
      </c>
      <c r="Z200" s="6">
        <f>'L(2)'!Z200</f>
        <v>-15.255924</v>
      </c>
      <c r="AA200" s="6">
        <f>'L(2)'!AA200</f>
        <v>905.24637700000005</v>
      </c>
    </row>
    <row r="201" spans="25:27" ht="15" customHeight="1" x14ac:dyDescent="0.25">
      <c r="Y201" s="6">
        <f>'L(2)'!Y201</f>
        <v>50</v>
      </c>
      <c r="Z201" s="6">
        <f>'L(2)'!Z201</f>
        <v>-16.630922000000002</v>
      </c>
      <c r="AA201" s="6">
        <f>'L(2)'!AA201</f>
        <v>1205.662251</v>
      </c>
    </row>
    <row r="202" spans="25:27" ht="15" customHeight="1" x14ac:dyDescent="0.25">
      <c r="Y202" s="6">
        <f>'L(2)'!Y202</f>
        <v>50</v>
      </c>
      <c r="Z202" s="6">
        <f>'L(2)'!Z202</f>
        <v>-18.00592</v>
      </c>
      <c r="AA202" s="6">
        <f>'L(2)'!AA202</f>
        <v>1737.1788019999999</v>
      </c>
    </row>
    <row r="203" spans="25:27" ht="15" customHeight="1" x14ac:dyDescent="0.25">
      <c r="Y203" s="6">
        <f>'L(2)'!Y203</f>
        <v>55</v>
      </c>
      <c r="Z203" s="6">
        <f>'L(2)'!Z203</f>
        <v>0</v>
      </c>
      <c r="AA203" s="6">
        <f>'L(2)'!AA203</f>
        <v>300.00001200000003</v>
      </c>
    </row>
    <row r="204" spans="25:27" ht="15" customHeight="1" x14ac:dyDescent="0.25">
      <c r="Y204" s="6">
        <f>'L(2)'!Y204</f>
        <v>55</v>
      </c>
      <c r="Z204" s="6">
        <f>'L(2)'!Z204</f>
        <v>-0.32738</v>
      </c>
      <c r="AA204" s="6">
        <f>'L(2)'!AA204</f>
        <v>300.00001200000003</v>
      </c>
    </row>
    <row r="205" spans="25:27" ht="15" customHeight="1" x14ac:dyDescent="0.25">
      <c r="Y205" s="6">
        <f>'L(2)'!Y205</f>
        <v>55</v>
      </c>
      <c r="Z205" s="6">
        <f>'L(2)'!Z205</f>
        <v>-0.98214100000000004</v>
      </c>
      <c r="AA205" s="6">
        <f>'L(2)'!AA205</f>
        <v>304.39120500000001</v>
      </c>
    </row>
    <row r="206" spans="25:27" ht="15" customHeight="1" x14ac:dyDescent="0.25">
      <c r="Y206" s="6">
        <f>'L(2)'!Y206</f>
        <v>55</v>
      </c>
      <c r="Z206" s="6">
        <f>'L(2)'!Z206</f>
        <v>-1.6369020000000001</v>
      </c>
      <c r="AA206" s="6">
        <f>'L(2)'!AA206</f>
        <v>304.90332799999999</v>
      </c>
    </row>
    <row r="207" spans="25:27" ht="15" customHeight="1" x14ac:dyDescent="0.25">
      <c r="Y207" s="6">
        <f>'L(2)'!Y207</f>
        <v>55</v>
      </c>
      <c r="Z207" s="6">
        <f>'L(2)'!Z207</f>
        <v>-2.2916620000000001</v>
      </c>
      <c r="AA207" s="6">
        <f>'L(2)'!AA207</f>
        <v>305.127859</v>
      </c>
    </row>
    <row r="208" spans="25:27" ht="15" customHeight="1" x14ac:dyDescent="0.25">
      <c r="Y208" s="6">
        <f>'L(2)'!Y208</f>
        <v>55</v>
      </c>
      <c r="Z208" s="6">
        <f>'L(2)'!Z208</f>
        <v>-2.9464229999999998</v>
      </c>
      <c r="AA208" s="6">
        <f>'L(2)'!AA208</f>
        <v>308.66515600000002</v>
      </c>
    </row>
    <row r="209" spans="25:27" ht="15" customHeight="1" x14ac:dyDescent="0.25">
      <c r="Y209" s="6">
        <f>'L(2)'!Y209</f>
        <v>55</v>
      </c>
      <c r="Z209" s="6">
        <f>'L(2)'!Z209</f>
        <v>-3.6011839999999999</v>
      </c>
      <c r="AA209" s="6">
        <f>'L(2)'!AA209</f>
        <v>319.19983000000002</v>
      </c>
    </row>
    <row r="210" spans="25:27" ht="15" customHeight="1" x14ac:dyDescent="0.25">
      <c r="Y210" s="6">
        <f>'L(2)'!Y210</f>
        <v>55</v>
      </c>
      <c r="Z210" s="6">
        <f>'L(2)'!Z210</f>
        <v>-4.2559449999999996</v>
      </c>
      <c r="AA210" s="6">
        <f>'L(2)'!AA210</f>
        <v>354.59890999999999</v>
      </c>
    </row>
    <row r="211" spans="25:27" ht="15" customHeight="1" x14ac:dyDescent="0.25">
      <c r="Y211" s="6">
        <f>'L(2)'!Y211</f>
        <v>55</v>
      </c>
      <c r="Z211" s="6">
        <f>'L(2)'!Z211</f>
        <v>-5.6309420000000001</v>
      </c>
      <c r="AA211" s="6">
        <f>'L(2)'!AA211</f>
        <v>408.55523899999997</v>
      </c>
    </row>
    <row r="212" spans="25:27" ht="15" customHeight="1" x14ac:dyDescent="0.25">
      <c r="Y212" s="6">
        <f>'L(2)'!Y212</f>
        <v>55</v>
      </c>
      <c r="Z212" s="6">
        <f>'L(2)'!Z212</f>
        <v>-7.0059389999999997</v>
      </c>
      <c r="AA212" s="6">
        <f>'L(2)'!AA212</f>
        <v>486.370385</v>
      </c>
    </row>
    <row r="213" spans="25:27" ht="15" customHeight="1" x14ac:dyDescent="0.25">
      <c r="Y213" s="6">
        <f>'L(2)'!Y213</f>
        <v>55</v>
      </c>
      <c r="Z213" s="6">
        <f>'L(2)'!Z213</f>
        <v>-8.3809380000000004</v>
      </c>
      <c r="AA213" s="6">
        <f>'L(2)'!AA213</f>
        <v>524.43188399999997</v>
      </c>
    </row>
    <row r="214" spans="25:27" ht="15" customHeight="1" x14ac:dyDescent="0.25">
      <c r="Y214" s="6">
        <f>'L(2)'!Y214</f>
        <v>55</v>
      </c>
      <c r="Z214" s="6">
        <f>'L(2)'!Z214</f>
        <v>-9.7559349999999991</v>
      </c>
      <c r="AA214" s="6">
        <f>'L(2)'!AA214</f>
        <v>601.39423599999998</v>
      </c>
    </row>
    <row r="215" spans="25:27" ht="15" customHeight="1" x14ac:dyDescent="0.25">
      <c r="Y215" s="6">
        <f>'L(2)'!Y215</f>
        <v>55</v>
      </c>
      <c r="Z215" s="6">
        <f>'L(2)'!Z215</f>
        <v>-11.130932</v>
      </c>
      <c r="AA215" s="6">
        <f>'L(2)'!AA215</f>
        <v>642.32140800000002</v>
      </c>
    </row>
    <row r="216" spans="25:27" ht="15" customHeight="1" x14ac:dyDescent="0.25">
      <c r="Y216" s="6">
        <f>'L(2)'!Y216</f>
        <v>55</v>
      </c>
      <c r="Z216" s="6">
        <f>'L(2)'!Z216</f>
        <v>-12.505929999999999</v>
      </c>
      <c r="AA216" s="6">
        <f>'L(2)'!AA216</f>
        <v>732.64551200000005</v>
      </c>
    </row>
    <row r="217" spans="25:27" ht="15" customHeight="1" x14ac:dyDescent="0.25">
      <c r="Y217" s="6">
        <f>'L(2)'!Y217</f>
        <v>55</v>
      </c>
      <c r="Z217" s="6">
        <f>'L(2)'!Z217</f>
        <v>-13.880927</v>
      </c>
      <c r="AA217" s="6">
        <f>'L(2)'!AA217</f>
        <v>849.18260599999996</v>
      </c>
    </row>
    <row r="218" spans="25:27" ht="15" customHeight="1" x14ac:dyDescent="0.25">
      <c r="Y218" s="6">
        <f>'L(2)'!Y218</f>
        <v>55</v>
      </c>
      <c r="Z218" s="6">
        <f>'L(2)'!Z218</f>
        <v>-15.255924</v>
      </c>
      <c r="AA218" s="6">
        <f>'L(2)'!AA218</f>
        <v>908.29414099999997</v>
      </c>
    </row>
    <row r="219" spans="25:27" ht="15" customHeight="1" x14ac:dyDescent="0.25">
      <c r="Y219" s="6">
        <f>'L(2)'!Y219</f>
        <v>55</v>
      </c>
      <c r="Z219" s="6">
        <f>'L(2)'!Z219</f>
        <v>-16.630922000000002</v>
      </c>
      <c r="AA219" s="6">
        <f>'L(2)'!AA219</f>
        <v>1220.104337</v>
      </c>
    </row>
    <row r="220" spans="25:27" ht="15" customHeight="1" x14ac:dyDescent="0.25">
      <c r="Y220" s="6">
        <f>'L(2)'!Y220</f>
        <v>55</v>
      </c>
      <c r="Z220" s="6">
        <f>'L(2)'!Z220</f>
        <v>-18.00592</v>
      </c>
      <c r="AA220" s="6">
        <f>'L(2)'!AA220</f>
        <v>1737.1788019999999</v>
      </c>
    </row>
    <row r="225" spans="25:27" ht="15" customHeight="1" x14ac:dyDescent="0.25">
      <c r="Y225" s="6"/>
      <c r="Z225" s="6"/>
      <c r="AA225" s="6"/>
    </row>
    <row r="226" spans="25:27" ht="15" customHeight="1" x14ac:dyDescent="0.25">
      <c r="Y226" s="6"/>
      <c r="Z226" s="6"/>
      <c r="AA226" s="6"/>
    </row>
    <row r="227" spans="25:27" ht="15" customHeight="1" x14ac:dyDescent="0.25">
      <c r="Y227" s="6"/>
      <c r="Z227" s="6"/>
      <c r="AA227" s="6"/>
    </row>
    <row r="228" spans="25:27" ht="15" customHeight="1" x14ac:dyDescent="0.25">
      <c r="Y228" s="6"/>
      <c r="Z228" s="6"/>
      <c r="AA228" s="6"/>
    </row>
    <row r="229" spans="25:27" ht="15" customHeight="1" x14ac:dyDescent="0.25">
      <c r="Y229" s="6"/>
      <c r="Z229" s="6"/>
      <c r="AA229" s="6"/>
    </row>
    <row r="230" spans="25:27" ht="15" customHeight="1" x14ac:dyDescent="0.25">
      <c r="Y230" s="6"/>
      <c r="Z230" s="6"/>
      <c r="AA230" s="6"/>
    </row>
    <row r="231" spans="25:27" ht="15" customHeight="1" x14ac:dyDescent="0.25">
      <c r="Y231" s="6"/>
      <c r="Z231" s="6"/>
      <c r="AA231" s="6"/>
    </row>
    <row r="232" spans="25:27" ht="15" customHeight="1" x14ac:dyDescent="0.25">
      <c r="Y232" s="6"/>
      <c r="Z232" s="6"/>
      <c r="AA232" s="6"/>
    </row>
    <row r="233" spans="25:27" ht="15" customHeight="1" x14ac:dyDescent="0.25">
      <c r="Y233" s="6"/>
      <c r="Z233" s="6"/>
      <c r="AA233" s="6"/>
    </row>
    <row r="234" spans="25:27" ht="15" customHeight="1" x14ac:dyDescent="0.25">
      <c r="Y234" s="6"/>
      <c r="Z234" s="6"/>
      <c r="AA234" s="6"/>
    </row>
  </sheetData>
  <mergeCells count="21">
    <mergeCell ref="B2:G2"/>
    <mergeCell ref="H2:L2"/>
    <mergeCell ref="B3:G3"/>
    <mergeCell ref="H3:L3"/>
    <mergeCell ref="S3:W3"/>
    <mergeCell ref="AG14:AH14"/>
    <mergeCell ref="AC3:AD3"/>
    <mergeCell ref="AG3:AH3"/>
    <mergeCell ref="B4:G4"/>
    <mergeCell ref="H4:L4"/>
    <mergeCell ref="B5:G5"/>
    <mergeCell ref="H5:L5"/>
    <mergeCell ref="Y3:AA3"/>
    <mergeCell ref="C43:C44"/>
    <mergeCell ref="G43:G44"/>
    <mergeCell ref="H43:H44"/>
    <mergeCell ref="A7:P7"/>
    <mergeCell ref="F9:F10"/>
    <mergeCell ref="G9:G10"/>
    <mergeCell ref="H9:H10"/>
    <mergeCell ref="F11:F40"/>
  </mergeCells>
  <printOptions horizontalCentered="1" verticalCentered="1"/>
  <pageMargins left="0.39370078740157483" right="0.39370078740157483" top="0.39370078740157483" bottom="0.39370078740157483" header="0.19685039370078741" footer="0.19685039370078741"/>
  <pageSetup scale="79" orientation="landscape" r:id="rId1"/>
  <rowBreaks count="1" manualBreakCount="1">
    <brk id="41" max="14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B342-5927-4637-9D87-71AE9F40F267}">
  <dimension ref="A1:R9"/>
  <sheetViews>
    <sheetView zoomScale="130" zoomScaleNormal="130" workbookViewId="0">
      <selection activeCell="H15" sqref="H15"/>
    </sheetView>
  </sheetViews>
  <sheetFormatPr baseColWidth="10" defaultRowHeight="15" x14ac:dyDescent="0.25"/>
  <cols>
    <col min="1" max="1" width="19.5703125" bestFit="1" customWidth="1"/>
    <col min="2" max="2" width="14.42578125" bestFit="1" customWidth="1"/>
    <col min="15" max="15" width="15.140625" bestFit="1" customWidth="1"/>
    <col min="16" max="16" width="15.140625" customWidth="1"/>
  </cols>
  <sheetData>
    <row r="1" spans="1:18" ht="15.75" x14ac:dyDescent="0.25">
      <c r="A1" s="14" t="s">
        <v>41</v>
      </c>
      <c r="B1" s="14" t="s">
        <v>30</v>
      </c>
      <c r="C1" s="14" t="s">
        <v>4</v>
      </c>
      <c r="D1" s="14" t="s">
        <v>14</v>
      </c>
      <c r="E1" s="14" t="s">
        <v>15</v>
      </c>
      <c r="F1" s="14" t="s">
        <v>39</v>
      </c>
      <c r="G1" s="14" t="s">
        <v>16</v>
      </c>
      <c r="H1" s="14" t="s">
        <v>17</v>
      </c>
      <c r="I1" s="14" t="s">
        <v>40</v>
      </c>
      <c r="L1" s="41" t="s">
        <v>31</v>
      </c>
      <c r="O1" s="14" t="s">
        <v>30</v>
      </c>
      <c r="P1" s="14" t="s">
        <v>38</v>
      </c>
      <c r="Q1" s="14" t="s">
        <v>4</v>
      </c>
      <c r="R1" s="14" t="s">
        <v>14</v>
      </c>
    </row>
    <row r="2" spans="1:18" x14ac:dyDescent="0.25">
      <c r="A2" s="96" t="str">
        <f>'L(1)'!M5</f>
        <v>LS1</v>
      </c>
      <c r="B2" s="15">
        <f>'L(1)'!M11</f>
        <v>3</v>
      </c>
      <c r="C2" s="15">
        <f>'L(1)'!N11</f>
        <v>283.82140375</v>
      </c>
      <c r="D2" s="15">
        <f>'L(1)'!O11</f>
        <v>405.92254798958334</v>
      </c>
      <c r="E2" s="15">
        <f>'L(1)'!P11</f>
        <v>2.1752556702532493E-2</v>
      </c>
      <c r="F2" s="15">
        <f>'L(1)'!Q11</f>
        <v>1.8244577</v>
      </c>
      <c r="G2" s="15">
        <f>'L(1)'!R11</f>
        <v>146.96844058484484</v>
      </c>
      <c r="H2" s="15">
        <f>'L(1)'!S11</f>
        <v>300.33075984429894</v>
      </c>
      <c r="I2" s="15">
        <f>'L(1)'!T11</f>
        <v>104.66365757355958</v>
      </c>
      <c r="L2" s="42">
        <f>+B2</f>
        <v>3</v>
      </c>
      <c r="O2" s="42">
        <f>B2</f>
        <v>3</v>
      </c>
      <c r="P2" s="42">
        <f>L2</f>
        <v>3</v>
      </c>
      <c r="Q2" s="42">
        <f>C2</f>
        <v>283.82140375</v>
      </c>
      <c r="R2" s="42">
        <f>D2</f>
        <v>405.92254798958334</v>
      </c>
    </row>
    <row r="3" spans="1:18" x14ac:dyDescent="0.25">
      <c r="A3" s="96"/>
      <c r="B3" s="15">
        <f>'L(1)'!M12</f>
        <v>10</v>
      </c>
      <c r="C3" s="15">
        <f>'L(1)'!N12</f>
        <v>298.05178714285711</v>
      </c>
      <c r="D3" s="15">
        <f>'L(1)'!O12</f>
        <v>562.64873818750004</v>
      </c>
      <c r="E3" s="15">
        <f>'L(1)'!P12</f>
        <v>0.30496320068093896</v>
      </c>
      <c r="F3" s="15">
        <f>'L(1)'!Q12</f>
        <v>1.8329929999999999</v>
      </c>
      <c r="G3" s="15">
        <f>'L(1)'!R12</f>
        <v>162.83369086824572</v>
      </c>
      <c r="H3" s="15">
        <f>'L(1)'!S12</f>
        <v>424.983948828233</v>
      </c>
      <c r="I3" s="15">
        <f>'L(1)'!T12</f>
        <v>363.1656096969005</v>
      </c>
      <c r="L3" s="42">
        <f>+B3-B2</f>
        <v>7</v>
      </c>
      <c r="O3" s="42">
        <f t="shared" ref="O3:O9" si="0">B3</f>
        <v>10</v>
      </c>
      <c r="P3" s="42">
        <f t="shared" ref="P3:P9" si="1">L3</f>
        <v>7</v>
      </c>
      <c r="Q3" s="42">
        <f t="shared" ref="Q3:R9" si="2">C3</f>
        <v>298.05178714285711</v>
      </c>
      <c r="R3" s="42">
        <f t="shared" si="2"/>
        <v>562.64873818750004</v>
      </c>
    </row>
    <row r="4" spans="1:18" x14ac:dyDescent="0.25">
      <c r="A4" s="96"/>
      <c r="B4" s="15">
        <f>'L(1)'!M13</f>
        <v>15</v>
      </c>
      <c r="C4" s="15">
        <f>'L(1)'!N13</f>
        <v>327.93342480000001</v>
      </c>
      <c r="D4" s="15">
        <f>'L(1)'!O13</f>
        <v>773.9841125833334</v>
      </c>
      <c r="E4" s="15">
        <f>'L(1)'!P13</f>
        <v>0.39060233179191528</v>
      </c>
      <c r="F4" s="15">
        <f>'L(1)'!Q13</f>
        <v>1.8445106000000002</v>
      </c>
      <c r="G4" s="15">
        <f>'L(1)'!R13</f>
        <v>198.35928064340982</v>
      </c>
      <c r="H4" s="15">
        <f>'L(1)'!S13</f>
        <v>551.67775639058516</v>
      </c>
      <c r="I4" s="15">
        <f>'L(1)'!T13</f>
        <v>840.47762843421526</v>
      </c>
      <c r="L4" s="42">
        <f>+B4-B3</f>
        <v>5</v>
      </c>
      <c r="O4" s="42">
        <f t="shared" si="0"/>
        <v>15</v>
      </c>
      <c r="P4" s="42">
        <f t="shared" si="1"/>
        <v>5</v>
      </c>
      <c r="Q4" s="42">
        <f t="shared" si="2"/>
        <v>327.93342480000001</v>
      </c>
      <c r="R4" s="42">
        <f t="shared" si="2"/>
        <v>773.9841125833334</v>
      </c>
    </row>
    <row r="5" spans="1:18" x14ac:dyDescent="0.25">
      <c r="A5" s="96"/>
      <c r="B5" s="15">
        <f>'L(1)'!M14</f>
        <v>30</v>
      </c>
      <c r="C5" s="15">
        <f>'L(1)'!N14</f>
        <v>375.70752300000004</v>
      </c>
      <c r="D5" s="15">
        <f>'L(1)'!O14</f>
        <v>1135.3523582499997</v>
      </c>
      <c r="E5" s="15">
        <f>'L(1)'!P14</f>
        <v>0.43851381856937383</v>
      </c>
      <c r="F5" s="15">
        <f>'L(1)'!Q14</f>
        <v>1.8558862857142857</v>
      </c>
      <c r="G5" s="15">
        <f>'L(1)'!R14</f>
        <v>261.96974963884747</v>
      </c>
      <c r="H5" s="15">
        <f>'L(1)'!S14</f>
        <v>753.69420980528264</v>
      </c>
      <c r="I5" s="15">
        <f>'L(1)'!T14</f>
        <v>2042.9907779513655</v>
      </c>
      <c r="L5" s="42">
        <f>+B5-B4</f>
        <v>15</v>
      </c>
      <c r="O5" s="42">
        <f t="shared" si="0"/>
        <v>30</v>
      </c>
      <c r="P5" s="42">
        <f t="shared" si="1"/>
        <v>15</v>
      </c>
      <c r="Q5" s="42">
        <f t="shared" si="2"/>
        <v>375.70752300000004</v>
      </c>
      <c r="R5" s="42">
        <f t="shared" si="2"/>
        <v>1135.3523582499997</v>
      </c>
    </row>
    <row r="6" spans="1:18" x14ac:dyDescent="0.25">
      <c r="A6" s="96" t="str">
        <f>'L(2)'!H5</f>
        <v>LS2</v>
      </c>
      <c r="B6" s="15">
        <f>'L(2)'!H11</f>
        <v>5</v>
      </c>
      <c r="C6" s="15">
        <f>'L(2)'!I11</f>
        <v>286.25499183333335</v>
      </c>
      <c r="D6" s="15">
        <f>'L(2)'!J11</f>
        <v>322.57996150694447</v>
      </c>
      <c r="E6" s="15">
        <f>'L(2)'!K11</f>
        <v>-1.3525558261654218</v>
      </c>
      <c r="F6" s="15">
        <f>'L(2)'!L11</f>
        <v>1.8244577</v>
      </c>
      <c r="G6" s="15">
        <f>'L(2)'!M11</f>
        <v>149.49956753443516</v>
      </c>
      <c r="H6" s="15">
        <f>'L(2)'!N11</f>
        <v>-105.41388708695212</v>
      </c>
      <c r="I6" s="15">
        <f>'L(2)'!O11</f>
        <v>-9.4836446670136052</v>
      </c>
      <c r="L6" s="42">
        <f>+B6</f>
        <v>5</v>
      </c>
      <c r="O6" s="42">
        <f t="shared" si="0"/>
        <v>5</v>
      </c>
      <c r="P6" s="42">
        <f t="shared" si="1"/>
        <v>5</v>
      </c>
      <c r="Q6" s="42">
        <f t="shared" si="2"/>
        <v>286.25499183333335</v>
      </c>
      <c r="R6" s="42">
        <f t="shared" si="2"/>
        <v>322.57996150694447</v>
      </c>
    </row>
    <row r="7" spans="1:18" x14ac:dyDescent="0.25">
      <c r="A7" s="96"/>
      <c r="B7" s="15">
        <f>'L(2)'!H12</f>
        <v>10</v>
      </c>
      <c r="C7" s="15">
        <f>'L(2)'!I12</f>
        <v>300.82363480000004</v>
      </c>
      <c r="D7" s="15">
        <f>'L(2)'!J12</f>
        <v>511.62584636250006</v>
      </c>
      <c r="E7" s="15">
        <f>'L(2)'!K12</f>
        <v>0.23580634403872636</v>
      </c>
      <c r="F7" s="15">
        <f>'L(2)'!L12</f>
        <v>1.8329929999999999</v>
      </c>
      <c r="G7" s="15">
        <f>'L(2)'!M12</f>
        <v>165.87644354908738</v>
      </c>
      <c r="H7" s="15">
        <f>'L(2)'!N12</f>
        <v>409.9823225290877</v>
      </c>
      <c r="I7" s="15">
        <f>'L(2)'!O12</f>
        <v>258.63750149321288</v>
      </c>
      <c r="L7" s="42">
        <f>+B7-B6</f>
        <v>5</v>
      </c>
      <c r="O7" s="42">
        <f t="shared" si="0"/>
        <v>10</v>
      </c>
      <c r="P7" s="42">
        <f t="shared" si="1"/>
        <v>5</v>
      </c>
      <c r="Q7" s="42">
        <f t="shared" si="2"/>
        <v>300.82363480000004</v>
      </c>
      <c r="R7" s="42">
        <f t="shared" si="2"/>
        <v>511.62584636250006</v>
      </c>
    </row>
    <row r="8" spans="1:18" x14ac:dyDescent="0.25">
      <c r="A8" s="96"/>
      <c r="B8" s="15">
        <f>'L(2)'!H13</f>
        <v>15</v>
      </c>
      <c r="C8" s="15">
        <f>'L(2)'!I13</f>
        <v>327.93342480000001</v>
      </c>
      <c r="D8" s="15">
        <f>'L(2)'!J13</f>
        <v>820.38713293333331</v>
      </c>
      <c r="E8" s="15">
        <f>'L(2)'!K13</f>
        <v>0.40491482244686811</v>
      </c>
      <c r="F8" s="15">
        <f>'L(2)'!L13</f>
        <v>1.8445106000000002</v>
      </c>
      <c r="G8" s="15">
        <f>'L(2)'!M13</f>
        <v>198.35928064340982</v>
      </c>
      <c r="H8" s="15">
        <f>'L(2)'!N13</f>
        <v>557.35578709164918</v>
      </c>
      <c r="I8" s="15">
        <f>'L(2)'!O13</f>
        <v>976.94123913303724</v>
      </c>
      <c r="L8" s="42">
        <f>+B8-B7</f>
        <v>5</v>
      </c>
      <c r="O8" s="42">
        <f t="shared" si="0"/>
        <v>15</v>
      </c>
      <c r="P8" s="42">
        <f t="shared" si="1"/>
        <v>5</v>
      </c>
      <c r="Q8" s="42">
        <f t="shared" si="2"/>
        <v>327.93342480000001</v>
      </c>
      <c r="R8" s="42">
        <f t="shared" si="2"/>
        <v>820.38713293333331</v>
      </c>
    </row>
    <row r="9" spans="1:18" x14ac:dyDescent="0.25">
      <c r="A9" s="96"/>
      <c r="B9" s="15">
        <f>'L(2)'!H14</f>
        <v>30</v>
      </c>
      <c r="C9" s="15">
        <f>'L(2)'!I14</f>
        <v>375.70752300000004</v>
      </c>
      <c r="D9" s="15">
        <f>'L(2)'!J14</f>
        <v>1407.320216208333</v>
      </c>
      <c r="E9" s="15">
        <f>'L(2)'!K14</f>
        <v>0.4616297163231976</v>
      </c>
      <c r="F9" s="15">
        <f>'L(2)'!L14</f>
        <v>1.8558862857142857</v>
      </c>
      <c r="G9" s="15">
        <f>'L(2)'!M14</f>
        <v>261.96974963884747</v>
      </c>
      <c r="H9" s="15">
        <f>'L(2)'!N14</f>
        <v>765.8055416997754</v>
      </c>
      <c r="I9" s="15">
        <f>'L(2)'!O14</f>
        <v>3326.3829380319821</v>
      </c>
      <c r="L9" s="42">
        <f>+B9-B8</f>
        <v>15</v>
      </c>
      <c r="O9" s="42">
        <f t="shared" si="0"/>
        <v>30</v>
      </c>
      <c r="P9" s="42">
        <f t="shared" si="1"/>
        <v>15</v>
      </c>
      <c r="Q9" s="42">
        <f t="shared" si="2"/>
        <v>375.70752300000004</v>
      </c>
      <c r="R9" s="42">
        <f t="shared" si="2"/>
        <v>1407.320216208333</v>
      </c>
    </row>
  </sheetData>
  <mergeCells count="2">
    <mergeCell ref="A2:A5"/>
    <mergeCell ref="A6:A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954be7-2b26-43b8-9947-ed61f49f8b72">
      <Terms xmlns="http://schemas.microsoft.com/office/infopath/2007/PartnerControls"/>
    </lcf76f155ced4ddcb4097134ff3c332f>
    <TaxCatchAll xmlns="bdaa66c8-65e3-466d-890d-dd58bec99a42" xsi:nil="true"/>
    <Observaciones xmlns="cb954be7-2b26-43b8-9947-ed61f49f8b7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F80C9EA690F042ABD1C9870E8F1EE1" ma:contentTypeVersion="15" ma:contentTypeDescription="Crear nuevo documento." ma:contentTypeScope="" ma:versionID="60ab9a444fd8440d18131f75d7835934">
  <xsd:schema xmlns:xsd="http://www.w3.org/2001/XMLSchema" xmlns:xs="http://www.w3.org/2001/XMLSchema" xmlns:p="http://schemas.microsoft.com/office/2006/metadata/properties" xmlns:ns2="cb954be7-2b26-43b8-9947-ed61f49f8b72" xmlns:ns3="bdaa66c8-65e3-466d-890d-dd58bec99a42" targetNamespace="http://schemas.microsoft.com/office/2006/metadata/properties" ma:root="true" ma:fieldsID="277436ca7f914d0132d4ff7a5b6b11e9" ns2:_="" ns3:_="">
    <xsd:import namespace="cb954be7-2b26-43b8-9947-ed61f49f8b72"/>
    <xsd:import namespace="bdaa66c8-65e3-466d-890d-dd58bec99a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BillingMetadata" minOccurs="0"/>
                <xsd:element ref="ns2:MediaLengthInSeconds" minOccurs="0"/>
                <xsd:element ref="ns2:Observacion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54be7-2b26-43b8-9947-ed61f49f8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91d7836a-5b33-4033-8983-7b3bf16dbe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Observaciones" ma:index="22" nillable="true" ma:displayName="Observaciones" ma:format="Dropdown" ma:internalName="Observacion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a66c8-65e3-466d-890d-dd58bec99a4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ed18066-e4eb-468f-b4e7-af1280bc04b2}" ma:internalName="TaxCatchAll" ma:showField="CatchAllData" ma:web="bdaa66c8-65e3-466d-890d-dd58bec99a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75E659-157C-4961-A2A8-A8AEDDDED6F8}">
  <ds:schemaRefs>
    <ds:schemaRef ds:uri="http://schemas.microsoft.com/office/2006/metadata/properties"/>
    <ds:schemaRef ds:uri="http://schemas.microsoft.com/office/infopath/2007/PartnerControls"/>
    <ds:schemaRef ds:uri="cb954be7-2b26-43b8-9947-ed61f49f8b72"/>
    <ds:schemaRef ds:uri="bdaa66c8-65e3-466d-890d-dd58bec99a42"/>
  </ds:schemaRefs>
</ds:datastoreItem>
</file>

<file path=customXml/itemProps2.xml><?xml version="1.0" encoding="utf-8"?>
<ds:datastoreItem xmlns:ds="http://schemas.openxmlformats.org/officeDocument/2006/customXml" ds:itemID="{4EFF2114-E068-4DEC-B2CF-F3301225B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954be7-2b26-43b8-9947-ed61f49f8b72"/>
    <ds:schemaRef ds:uri="bdaa66c8-65e3-466d-890d-dd58bec99a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1501B0-8E42-4D1D-9161-1EACD102DB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L(1)</vt:lpstr>
      <vt:lpstr>Hoja1</vt:lpstr>
      <vt:lpstr>L(1)_elástica</vt:lpstr>
      <vt:lpstr>L(2)</vt:lpstr>
      <vt:lpstr>L(2)_elástica</vt:lpstr>
      <vt:lpstr>Resumen</vt:lpstr>
      <vt:lpstr>'L(1)'!Área_de_impresión</vt:lpstr>
      <vt:lpstr>'L(1)_elástica'!Área_de_impresión</vt:lpstr>
      <vt:lpstr>'L(2)'!Área_de_impresión</vt:lpstr>
      <vt:lpstr>'L(2)_elástica'!Área_de_impresión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E. Sierra A.</dc:creator>
  <cp:lastModifiedBy>Anllelina Lopez Romero</cp:lastModifiedBy>
  <cp:lastPrinted>2024-06-05T21:01:13Z</cp:lastPrinted>
  <dcterms:created xsi:type="dcterms:W3CDTF">2015-06-05T18:19:34Z</dcterms:created>
  <dcterms:modified xsi:type="dcterms:W3CDTF">2025-09-18T14:19:16Z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0x0101009CF80C9EA690F042ABD1C9870E8F1EE1</vt:lpwstr>
  </property>
  <property fmtid="{D5CDD505-2E9C-101B-9397-08002B2CF9AE}" pid="3" name="MediaServiceImageTags">
    <vt:lpwstr/>
  </property>
</Properties>
</file>